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По факту" sheetId="1" r:id="rId1"/>
  </sheets>
  <definedNames/>
  <calcPr fullCalcOnLoad="1"/>
</workbook>
</file>

<file path=xl/sharedStrings.xml><?xml version="1.0" encoding="utf-8"?>
<sst xmlns="http://schemas.openxmlformats.org/spreadsheetml/2006/main" count="334" uniqueCount="169">
  <si>
    <t/>
  </si>
  <si>
    <t>РЕЕСТР ЗАКУПОК</t>
  </si>
  <si>
    <t>за период с 01.10.2020 по 31.12.2020</t>
  </si>
  <si>
    <t xml:space="preserve">Покупатель: </t>
  </si>
  <si>
    <t>УФК по Оренбургской области (Переволоцкий РАЙФО. Администрация Кичкасского сельсовета)</t>
  </si>
  <si>
    <t>Идентификационный номер и код причины постановки на учет налогоплательщика-покупателя:</t>
  </si>
  <si>
    <t>5640006183 / 564001001</t>
  </si>
  <si>
    <t>№ п.п.</t>
  </si>
  <si>
    <t>Наименование поставщиков</t>
  </si>
  <si>
    <t>Наименование</t>
  </si>
  <si>
    <t>Адрес</t>
  </si>
  <si>
    <t>Получено</t>
  </si>
  <si>
    <t>№ док.</t>
  </si>
  <si>
    <t>Дата</t>
  </si>
  <si>
    <t>Сумма</t>
  </si>
  <si>
    <t>Наименование товаров, работ, услуг</t>
  </si>
  <si>
    <t>Объем работ</t>
  </si>
  <si>
    <t>Кол-во</t>
  </si>
  <si>
    <t>Цена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</si>
  <si>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</si>
  <si>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</si>
  <si>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</si>
  <si>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</si>
  <si>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</si>
  <si>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</si>
  <si>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</si>
  <si>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</si>
  <si>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</si>
  <si>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</si>
  <si>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ПАО "Ростелеком"</t>
  </si>
  <si>
    <t>34-1-100486/56 от 30.09.2020</t>
  </si>
  <si>
    <t>09.10.2020</t>
  </si>
  <si>
    <t xml:space="preserve">Услуги связи за сентябрь </t>
  </si>
  <si>
    <t>ООО "Кичкасс"</t>
  </si>
  <si>
    <t>461284, Россия, Переволоцкий р-н, 56. с. Кичкасс Ленинскоя, д.21а</t>
  </si>
  <si>
    <t>30 от30.09.2020</t>
  </si>
  <si>
    <t>12.10.2020</t>
  </si>
  <si>
    <t xml:space="preserve">Аренда помещения </t>
  </si>
  <si>
    <t>ПАО "Россети Волга"</t>
  </si>
  <si>
    <t>2009300114/5637 от 30.09.2020</t>
  </si>
  <si>
    <t>14.10.2020</t>
  </si>
  <si>
    <t>Тех. использование опор линий электропередач</t>
  </si>
  <si>
    <t>Индивидуальный предприниматель Резепкина Юлия Викторовна</t>
  </si>
  <si>
    <t>461261, Россия, Переволоцкий р-н п.Переволоцкий 9 мая, д.1</t>
  </si>
  <si>
    <t>143 от 29.07.2020</t>
  </si>
  <si>
    <t>15.10.2020</t>
  </si>
  <si>
    <t>Бумага "Снегурояка"</t>
  </si>
  <si>
    <t>Файлы</t>
  </si>
  <si>
    <t>Папка с файлами</t>
  </si>
  <si>
    <t>ОАО "ЭнергосбыТ Плюс"</t>
  </si>
  <si>
    <t>460024, Россия, 56 Оренбургская область, г. Оренбург Аксакова, д.3 А</t>
  </si>
  <si>
    <t>0055872/0302 от 30.09.2020</t>
  </si>
  <si>
    <t>22.10.2020</t>
  </si>
  <si>
    <t>электроэнергия за сентябрь</t>
  </si>
  <si>
    <t>Индивидуальный предприниматель Мерзляков Руслан Алексеевич</t>
  </si>
  <si>
    <t>450000, Россия, Республика Башкортостан, г. Уфа Ленина, д.28, кв.а/я 1634</t>
  </si>
  <si>
    <t>1379 от 15.10.2020</t>
  </si>
  <si>
    <t>30.10.2020</t>
  </si>
  <si>
    <t>Услуги в области информационных технологий</t>
  </si>
  <si>
    <t>66 от 31.10.2016г</t>
  </si>
  <si>
    <t>02.11.2020</t>
  </si>
  <si>
    <t>ИП Васильева Екатерина Васильевна</t>
  </si>
  <si>
    <t>00ЦУ-001074 ОТ 05.10.2020</t>
  </si>
  <si>
    <t>05.11.2020</t>
  </si>
  <si>
    <t>АККОМУЛЯТОР 6 СТ 60 250А</t>
  </si>
  <si>
    <t>34-1-112391/56 ОТ 31.10.2020Г</t>
  </si>
  <si>
    <t>11.11.2020</t>
  </si>
  <si>
    <t>Услуги сязи за октябрь</t>
  </si>
  <si>
    <t>Кучер Наталья Васильевна</t>
  </si>
  <si>
    <t>1 от 19.10.2020г</t>
  </si>
  <si>
    <t>12.11.2020</t>
  </si>
  <si>
    <t>Насос глубинный</t>
  </si>
  <si>
    <t>ООО «Базис»</t>
  </si>
  <si>
    <t>Россия, Оренбкргская область 56 п.Переволоцкий ШЕВСКАЯ, д.30</t>
  </si>
  <si>
    <t>60 ОТ 09.2020Г</t>
  </si>
  <si>
    <t xml:space="preserve"> техн6ическое обслуживание и ремонт автомобиля</t>
  </si>
  <si>
    <t>20</t>
  </si>
  <si>
    <t>0062234/0302 ОТ 31.10.2020</t>
  </si>
  <si>
    <t>18.11.2020</t>
  </si>
  <si>
    <t>Электроэнергия за октябрь, уличное освещение</t>
  </si>
  <si>
    <t>ООО "Советник ПРОФ"</t>
  </si>
  <si>
    <t>6898 от 21.09.2020г</t>
  </si>
  <si>
    <t>26.11.2020</t>
  </si>
  <si>
    <t>ДОСТУП КСИСТЕМЕ ИМФОРМ.-ТЕХНИЧЕСКОГО ОБСЛУЖ.</t>
  </si>
  <si>
    <t>Общество с ограниченной ответственностью "Атлант плюс"</t>
  </si>
  <si>
    <t>Россия, 56 Оренбургская область, г. Оренбург Харьковская, д.8, кв.48</t>
  </si>
  <si>
    <t>01.12.2020</t>
  </si>
  <si>
    <t xml:space="preserve">Зачтен аванс за ГСМ </t>
  </si>
  <si>
    <t>42,500</t>
  </si>
  <si>
    <t>318 от 30.11.2020 г</t>
  </si>
  <si>
    <t>04.12.2020</t>
  </si>
  <si>
    <t>ООО "ЦКР "ГЕОПАРТНЕР"</t>
  </si>
  <si>
    <t>63-20 от 26.11.2020г</t>
  </si>
  <si>
    <t>Кадастровые работы по подготовке сведений о границах территориальный зон</t>
  </si>
  <si>
    <t>246 от 24.11.2020г</t>
  </si>
  <si>
    <t>07.12.2020</t>
  </si>
  <si>
    <t>Ручка шариковая</t>
  </si>
  <si>
    <t>Карандаш</t>
  </si>
  <si>
    <t>Бумага "Снегурочкая"</t>
  </si>
  <si>
    <t>Тетрадь</t>
  </si>
  <si>
    <t>Скрепки</t>
  </si>
  <si>
    <t>Кпей ПВА</t>
  </si>
  <si>
    <t>Скотч шитрокий</t>
  </si>
  <si>
    <t xml:space="preserve">Скотч </t>
  </si>
  <si>
    <t>Папака</t>
  </si>
  <si>
    <t>Папка скоросшиватель</t>
  </si>
  <si>
    <t>Папка уголок</t>
  </si>
  <si>
    <t>41 от 01.12.2020г</t>
  </si>
  <si>
    <t>08.12.2020</t>
  </si>
  <si>
    <t>Аренда помещения на срок менне года</t>
  </si>
  <si>
    <t>ИП Герцен А.И., являющийся главой крестьянского - фермерского хозяйства</t>
  </si>
  <si>
    <t>Россия, Переволоцкий р-н с.Кичкасс Юбилейная</t>
  </si>
  <si>
    <t>3 от 20.12.2020г</t>
  </si>
  <si>
    <t>09.12.2020</t>
  </si>
  <si>
    <t>Очистка дорого от снега улиц Кичкасского сельсовета</t>
  </si>
  <si>
    <t>356000200240 от 30.11.2020г</t>
  </si>
  <si>
    <t>15.12.2020</t>
  </si>
  <si>
    <t>Услуги связи за ноябрь</t>
  </si>
  <si>
    <t>Редакция газеты "Светлый путь"-Переволоцкий филиал ГУП "РИА "Оренбуржье"</t>
  </si>
  <si>
    <t>Россия, 56 Оренбургская область, Переволоцкий р-н, г. П.переволоцкий Западная, д.5</t>
  </si>
  <si>
    <t>28/000000603/28 от 15.12.2020</t>
  </si>
  <si>
    <t>17.12.2020</t>
  </si>
  <si>
    <t>За публикацию статьи в газете</t>
  </si>
  <si>
    <t>0052-000082 от 16.12.2020г</t>
  </si>
  <si>
    <t>21.12.2020</t>
  </si>
  <si>
    <t>Предоставление мест на опорах</t>
  </si>
  <si>
    <t>0068568/0302 от 31.11.2020г</t>
  </si>
  <si>
    <t>22.12.2020</t>
  </si>
  <si>
    <t>Электроэнергия за ноябрь</t>
  </si>
  <si>
    <t>71 от 23.11.2020г</t>
  </si>
  <si>
    <t>4 от 16.12.2020г</t>
  </si>
  <si>
    <t>24.12.2020</t>
  </si>
  <si>
    <t>Очистка дорог от снега</t>
  </si>
  <si>
    <t>Предприниматель Третьяков Сергей Иванович</t>
  </si>
  <si>
    <t>826 от 14.12.2020 год</t>
  </si>
  <si>
    <t>Сладкий сувенир</t>
  </si>
  <si>
    <t>72</t>
  </si>
  <si>
    <t>Индивидуальный предприниматель Буркеев Марат Сайфетдинович</t>
  </si>
  <si>
    <t>135 от 15.12.2020г</t>
  </si>
  <si>
    <t>26.12.2020</t>
  </si>
  <si>
    <t xml:space="preserve">Картридж </t>
  </si>
  <si>
    <t>42 от 16.12.2020г</t>
  </si>
  <si>
    <t>28.12.2020</t>
  </si>
  <si>
    <t>2006030048/5637 от 03.06.2020г</t>
  </si>
  <si>
    <t>Тех.обслуживание опор линий электропередач</t>
  </si>
  <si>
    <t>356000200240/1 от 31.12.2020г</t>
  </si>
  <si>
    <t>услуги связи за декабрь</t>
  </si>
  <si>
    <t>339 от 31.12.2020г</t>
  </si>
  <si>
    <t>30.12.2020</t>
  </si>
  <si>
    <t>0074930/0302</t>
  </si>
  <si>
    <t>31.12.2020</t>
  </si>
  <si>
    <t>х</t>
  </si>
  <si>
    <t>Главный бухгалтер:</t>
  </si>
  <si>
    <t>Тищенко Марина Григорьевна</t>
  </si>
  <si>
    <t>подпись</t>
  </si>
  <si>
    <t>Расшифровка подписи</t>
  </si>
  <si>
    <t>Реквизиты свидетельства о государственной регистрации индивидуального предпринимателя</t>
  </si>
  <si>
    <t>Россия, г. Оренбург, ул. Терешкова 10</t>
  </si>
  <si>
    <t>Россия, г. Оренбург ул. Терешкова 10</t>
  </si>
  <si>
    <t>Россия, г. Оренбург, ул.Мантажников 9-9 а</t>
  </si>
  <si>
    <t>Россия, г. Оренбург ул.Мантажников 9-9 а</t>
  </si>
  <si>
    <t>Россия, г. Волгоград, ул. Пугачевская 7Г оф 30</t>
  </si>
  <si>
    <t>Россия Башкортостан, Кумертау ул.Бабаевская д.6</t>
  </si>
  <si>
    <t>Россия Оренбургская область. Переволоцкий район с. Степановка ул. Горького д.32</t>
  </si>
  <si>
    <t>Россия, г. Оренбург, ул.Родимцева д.10 корпус2 кв.199</t>
  </si>
  <si>
    <t>Россия п.Переволоцкий, ул. Рощина .23</t>
  </si>
  <si>
    <t>г. П.переволоцкий ул. Пионерская д.12</t>
  </si>
  <si>
    <t>Глава</t>
  </si>
  <si>
    <t>Кретинина Лариса Александровна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</si>
</sst>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"/>
      <family val="0"/>
    </font>
    <font>
      <sz val="12"/>
      <name val="Arial"/>
      <family val="0"/>
    </font>
    <font>
      <sz val="12"/>
      <name val="Tahoma"/>
      <family val="0"/>
    </font>
    <font>
      <sz val="12"/>
      <color indexed="8"/>
      <name val="Tahoma"/>
      <family val="0"/>
    </font>
    <font>
      <b/>
      <sz val="12"/>
      <color indexed="8"/>
      <name val="Tahoma"/>
      <family val="0"/>
    </font>
    <font>
      <sz val="7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sz val="6"/>
      <color indexed="8"/>
      <name val="Tahoma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4" fillId="33" borderId="0" xfId="0" applyNumberFormat="1" applyFont="1" applyFill="1" applyAlignment="1">
      <alignment horizontal="center" vertical="top" wrapText="1"/>
    </xf>
    <xf numFmtId="0" fontId="5" fillId="33" borderId="0" xfId="0" applyNumberFormat="1" applyFont="1" applyFill="1" applyAlignment="1">
      <alignment horizontal="right" vertical="top" wrapText="1"/>
    </xf>
    <xf numFmtId="0" fontId="6" fillId="33" borderId="0" xfId="0" applyNumberFormat="1" applyFont="1" applyFill="1" applyAlignment="1">
      <alignment horizontal="center" vertical="top" wrapText="1"/>
    </xf>
    <xf numFmtId="0" fontId="7" fillId="33" borderId="0" xfId="0" applyNumberFormat="1" applyFont="1" applyFill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>
      <alignment horizontal="center" vertical="center" wrapText="1"/>
    </xf>
    <xf numFmtId="0" fontId="9" fillId="33" borderId="18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7" fillId="33" borderId="13" xfId="0" applyNumberFormat="1" applyFont="1" applyFill="1" applyBorder="1" applyAlignment="1">
      <alignment horizontal="left" vertical="center" wrapText="1"/>
    </xf>
    <xf numFmtId="4" fontId="7" fillId="33" borderId="13" xfId="0" applyNumberFormat="1" applyFont="1" applyFill="1" applyBorder="1" applyAlignment="1">
      <alignment horizontal="right" vertical="center" wrapText="1"/>
    </xf>
    <xf numFmtId="4" fontId="7" fillId="33" borderId="15" xfId="0" applyNumberFormat="1" applyFont="1" applyFill="1" applyBorder="1" applyAlignment="1">
      <alignment horizontal="right" vertical="center" wrapText="1"/>
    </xf>
    <xf numFmtId="0" fontId="10" fillId="33" borderId="19" xfId="0" applyNumberFormat="1" applyFont="1" applyFill="1" applyBorder="1" applyAlignment="1">
      <alignment horizontal="right" vertical="center" wrapText="1"/>
    </xf>
    <xf numFmtId="4" fontId="10" fillId="33" borderId="20" xfId="0" applyNumberFormat="1" applyFont="1" applyFill="1" applyBorder="1" applyAlignment="1">
      <alignment horizontal="right" vertical="center" wrapText="1"/>
    </xf>
    <xf numFmtId="0" fontId="10" fillId="33" borderId="19" xfId="0" applyNumberFormat="1" applyFont="1" applyFill="1" applyBorder="1" applyAlignment="1">
      <alignment horizontal="center" vertical="center" wrapText="1"/>
    </xf>
    <xf numFmtId="0" fontId="10" fillId="33" borderId="21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Alignment="1">
      <alignment horizontal="left" wrapText="1"/>
    </xf>
    <xf numFmtId="0" fontId="11" fillId="33" borderId="0" xfId="0" applyNumberFormat="1" applyFont="1" applyFill="1" applyAlignment="1">
      <alignment horizontal="center" wrapText="1"/>
    </xf>
    <xf numFmtId="0" fontId="11" fillId="33" borderId="0" xfId="0" applyNumberFormat="1" applyFont="1" applyFill="1" applyAlignment="1">
      <alignment horizontal="left" vertical="top" wrapText="1"/>
    </xf>
    <xf numFmtId="0" fontId="12" fillId="33" borderId="22" xfId="0" applyNumberFormat="1" applyFont="1" applyFill="1" applyBorder="1" applyAlignment="1">
      <alignment horizontal="center" vertical="top" wrapText="1"/>
    </xf>
    <xf numFmtId="0" fontId="11" fillId="33" borderId="0" xfId="0" applyNumberFormat="1" applyFont="1" applyFill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tabSelected="1" zoomScalePageLayoutView="0" workbookViewId="0" topLeftCell="A50">
      <selection activeCell="T61" sqref="T61:X61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8.7109375" style="1" customWidth="1"/>
    <col min="4" max="4" width="2.7109375" style="1" customWidth="1"/>
    <col min="5" max="5" width="1.28515625" style="1" customWidth="1"/>
    <col min="6" max="6" width="9.7109375" style="1" hidden="1" customWidth="1"/>
    <col min="7" max="7" width="4.7109375" style="1" customWidth="1"/>
    <col min="8" max="8" width="9.7109375" style="1" customWidth="1"/>
    <col min="9" max="9" width="6.7109375" style="1" customWidth="1"/>
    <col min="10" max="10" width="0.2890625" style="1" customWidth="1"/>
    <col min="11" max="11" width="2.7109375" style="1" customWidth="1"/>
    <col min="12" max="12" width="0.2890625" style="1" customWidth="1"/>
    <col min="13" max="13" width="8.7109375" style="1" customWidth="1"/>
    <col min="14" max="14" width="6.7109375" style="1" customWidth="1"/>
    <col min="15" max="15" width="2.7109375" style="1" customWidth="1"/>
    <col min="16" max="16" width="5.7109375" style="1" customWidth="1"/>
    <col min="17" max="17" width="2.7109375" style="1" customWidth="1"/>
    <col min="18" max="19" width="0.2890625" style="1" customWidth="1"/>
    <col min="20" max="20" width="11.7109375" style="1" customWidth="1"/>
    <col min="21" max="21" width="1.7109375" style="1" customWidth="1"/>
    <col min="22" max="22" width="27.7109375" style="1" customWidth="1"/>
    <col min="23" max="23" width="9.7109375" style="1" customWidth="1"/>
    <col min="24" max="24" width="14.7109375" style="1" customWidth="1"/>
  </cols>
  <sheetData>
    <row r="1" spans="1:24" s="1" customFormat="1" ht="18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2" t="s">
        <v>1</v>
      </c>
      <c r="M1" s="2"/>
      <c r="N1" s="2"/>
      <c r="O1" s="2"/>
      <c r="P1" s="2"/>
      <c r="Q1" s="2"/>
      <c r="R1" s="2"/>
      <c r="S1" s="2"/>
      <c r="T1" s="2"/>
      <c r="U1" s="4" t="s">
        <v>0</v>
      </c>
      <c r="V1" s="4"/>
      <c r="W1" s="4"/>
      <c r="X1" s="4"/>
    </row>
    <row r="2" spans="1:24" s="1" customFormat="1" ht="15.75" customHeight="1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1" customFormat="1" ht="13.5" customHeight="1">
      <c r="A3" s="6" t="s">
        <v>3</v>
      </c>
      <c r="B3" s="6"/>
      <c r="C3" s="7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s="1" customFormat="1" ht="13.5" customHeight="1">
      <c r="A4" s="6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 t="s">
        <v>6</v>
      </c>
      <c r="Q4" s="7"/>
      <c r="R4" s="7"/>
      <c r="S4" s="7"/>
      <c r="T4" s="7"/>
      <c r="U4" s="7"/>
      <c r="V4" s="7"/>
      <c r="W4" s="7"/>
      <c r="X4" s="7"/>
    </row>
    <row r="5" spans="1:24" s="1" customFormat="1" ht="13.5" customHeight="1">
      <c r="A5" s="6" t="s"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s="1" customFormat="1" ht="13.5" customHeight="1">
      <c r="A6" s="8" t="s">
        <v>7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 t="s">
        <v>11</v>
      </c>
      <c r="O6" s="8"/>
      <c r="P6" s="8"/>
      <c r="Q6" s="8"/>
      <c r="R6" s="8"/>
      <c r="S6" s="8"/>
      <c r="T6" s="8"/>
      <c r="U6" s="8"/>
      <c r="V6" s="8" t="s">
        <v>15</v>
      </c>
      <c r="W6" s="12" t="s">
        <v>16</v>
      </c>
      <c r="X6" s="12"/>
    </row>
    <row r="7" spans="1:24" s="1" customFormat="1" ht="13.5" customHeight="1">
      <c r="A7" s="8"/>
      <c r="B7" s="9" t="s">
        <v>9</v>
      </c>
      <c r="C7" s="9"/>
      <c r="D7" s="9"/>
      <c r="E7" s="9"/>
      <c r="F7" s="9"/>
      <c r="G7" s="10" t="s">
        <v>10</v>
      </c>
      <c r="H7" s="10"/>
      <c r="I7" s="10"/>
      <c r="J7" s="10"/>
      <c r="K7" s="10"/>
      <c r="L7" s="10"/>
      <c r="M7" s="10"/>
      <c r="N7" s="11" t="s">
        <v>12</v>
      </c>
      <c r="O7" s="10" t="s">
        <v>13</v>
      </c>
      <c r="P7" s="10"/>
      <c r="Q7" s="10"/>
      <c r="R7" s="10" t="s">
        <v>14</v>
      </c>
      <c r="S7" s="10"/>
      <c r="T7" s="10"/>
      <c r="U7" s="10"/>
      <c r="V7" s="8"/>
      <c r="W7" s="11" t="s">
        <v>17</v>
      </c>
      <c r="X7" s="13" t="s">
        <v>18</v>
      </c>
    </row>
    <row r="8" spans="1:24" s="1" customFormat="1" ht="13.5" customHeight="1" thickBot="1">
      <c r="A8" s="14" t="s">
        <v>19</v>
      </c>
      <c r="B8" s="15" t="s">
        <v>20</v>
      </c>
      <c r="C8" s="15"/>
      <c r="D8" s="15"/>
      <c r="E8" s="15"/>
      <c r="F8" s="15"/>
      <c r="G8" s="16" t="s">
        <v>21</v>
      </c>
      <c r="H8" s="16"/>
      <c r="I8" s="16"/>
      <c r="J8" s="16"/>
      <c r="K8" s="16"/>
      <c r="L8" s="16"/>
      <c r="M8" s="16"/>
      <c r="N8" s="14" t="s">
        <v>22</v>
      </c>
      <c r="O8" s="16" t="s">
        <v>23</v>
      </c>
      <c r="P8" s="16"/>
      <c r="Q8" s="16"/>
      <c r="R8" s="16" t="s">
        <v>24</v>
      </c>
      <c r="S8" s="16"/>
      <c r="T8" s="16"/>
      <c r="U8" s="16"/>
      <c r="V8" s="14" t="s">
        <v>25</v>
      </c>
      <c r="W8" s="14" t="s">
        <v>26</v>
      </c>
      <c r="X8" s="17" t="s">
        <v>27</v>
      </c>
    </row>
    <row r="9" spans="1:24" s="1" customFormat="1" ht="30" customHeight="1">
      <c r="A9" s="18">
        <v>1</v>
      </c>
      <c r="B9" s="19" t="s">
        <v>29</v>
      </c>
      <c r="C9" s="19"/>
      <c r="D9" s="19"/>
      <c r="E9" s="19"/>
      <c r="F9" s="19"/>
      <c r="G9" s="20" t="s">
        <v>157</v>
      </c>
      <c r="H9" s="20"/>
      <c r="I9" s="20"/>
      <c r="J9" s="20"/>
      <c r="K9" s="20"/>
      <c r="L9" s="20"/>
      <c r="M9" s="20"/>
      <c r="N9" s="11" t="s">
        <v>30</v>
      </c>
      <c r="O9" s="10" t="s">
        <v>31</v>
      </c>
      <c r="P9" s="10"/>
      <c r="Q9" s="10"/>
      <c r="R9" s="21">
        <f>2318.45</f>
        <v>2318.45</v>
      </c>
      <c r="S9" s="21"/>
      <c r="T9" s="21"/>
      <c r="U9" s="21"/>
      <c r="V9" s="18" t="s">
        <v>32</v>
      </c>
      <c r="W9" s="11" t="s">
        <v>19</v>
      </c>
      <c r="X9" s="22">
        <f>2318.45</f>
        <v>2318.45</v>
      </c>
    </row>
    <row r="10" spans="1:24" s="1" customFormat="1" ht="33.75" customHeight="1">
      <c r="A10" s="18">
        <v>2</v>
      </c>
      <c r="B10" s="19" t="s">
        <v>33</v>
      </c>
      <c r="C10" s="19"/>
      <c r="D10" s="19"/>
      <c r="E10" s="19"/>
      <c r="F10" s="19"/>
      <c r="G10" s="20" t="s">
        <v>34</v>
      </c>
      <c r="H10" s="20"/>
      <c r="I10" s="20"/>
      <c r="J10" s="20"/>
      <c r="K10" s="20"/>
      <c r="L10" s="20"/>
      <c r="M10" s="20"/>
      <c r="N10" s="11" t="s">
        <v>35</v>
      </c>
      <c r="O10" s="10" t="s">
        <v>36</v>
      </c>
      <c r="P10" s="10"/>
      <c r="Q10" s="10"/>
      <c r="R10" s="21">
        <f>11418</f>
        <v>11418</v>
      </c>
      <c r="S10" s="21"/>
      <c r="T10" s="21"/>
      <c r="U10" s="21"/>
      <c r="V10" s="18" t="s">
        <v>37</v>
      </c>
      <c r="W10" s="11" t="s">
        <v>19</v>
      </c>
      <c r="X10" s="22">
        <f>11418</f>
        <v>11418</v>
      </c>
    </row>
    <row r="11" spans="1:24" s="1" customFormat="1" ht="30.75" customHeight="1">
      <c r="A11" s="18">
        <v>3</v>
      </c>
      <c r="B11" s="19" t="s">
        <v>38</v>
      </c>
      <c r="C11" s="19"/>
      <c r="D11" s="19"/>
      <c r="E11" s="19"/>
      <c r="F11" s="19"/>
      <c r="G11" s="20" t="s">
        <v>159</v>
      </c>
      <c r="H11" s="20"/>
      <c r="I11" s="20"/>
      <c r="J11" s="20"/>
      <c r="K11" s="20"/>
      <c r="L11" s="20"/>
      <c r="M11" s="20"/>
      <c r="N11" s="11" t="s">
        <v>39</v>
      </c>
      <c r="O11" s="10" t="s">
        <v>40</v>
      </c>
      <c r="P11" s="10"/>
      <c r="Q11" s="10"/>
      <c r="R11" s="21">
        <f>8209.51</f>
        <v>8209.51</v>
      </c>
      <c r="S11" s="21"/>
      <c r="T11" s="21"/>
      <c r="U11" s="21"/>
      <c r="V11" s="18" t="s">
        <v>41</v>
      </c>
      <c r="W11" s="11" t="s">
        <v>19</v>
      </c>
      <c r="X11" s="22">
        <f>8209.51</f>
        <v>8209.51</v>
      </c>
    </row>
    <row r="12" spans="1:24" s="1" customFormat="1" ht="33.75" customHeight="1">
      <c r="A12" s="18">
        <v>4</v>
      </c>
      <c r="B12" s="19" t="s">
        <v>42</v>
      </c>
      <c r="C12" s="19"/>
      <c r="D12" s="19"/>
      <c r="E12" s="19"/>
      <c r="F12" s="19"/>
      <c r="G12" s="20" t="s">
        <v>43</v>
      </c>
      <c r="H12" s="20"/>
      <c r="I12" s="20"/>
      <c r="J12" s="20"/>
      <c r="K12" s="20"/>
      <c r="L12" s="20"/>
      <c r="M12" s="20"/>
      <c r="N12" s="11" t="s">
        <v>44</v>
      </c>
      <c r="O12" s="10" t="s">
        <v>45</v>
      </c>
      <c r="P12" s="10"/>
      <c r="Q12" s="10"/>
      <c r="R12" s="21">
        <f>1120</f>
        <v>1120</v>
      </c>
      <c r="S12" s="21"/>
      <c r="T12" s="21"/>
      <c r="U12" s="21"/>
      <c r="V12" s="18" t="s">
        <v>46</v>
      </c>
      <c r="W12" s="11" t="s">
        <v>22</v>
      </c>
      <c r="X12" s="22">
        <f>280</f>
        <v>280</v>
      </c>
    </row>
    <row r="13" spans="1:24" s="1" customFormat="1" ht="33.75" customHeight="1">
      <c r="A13" s="18">
        <v>5</v>
      </c>
      <c r="B13" s="19" t="s">
        <v>42</v>
      </c>
      <c r="C13" s="19"/>
      <c r="D13" s="19"/>
      <c r="E13" s="19"/>
      <c r="F13" s="19"/>
      <c r="G13" s="20" t="s">
        <v>43</v>
      </c>
      <c r="H13" s="20"/>
      <c r="I13" s="20"/>
      <c r="J13" s="20"/>
      <c r="K13" s="20"/>
      <c r="L13" s="20"/>
      <c r="M13" s="20"/>
      <c r="N13" s="11" t="s">
        <v>44</v>
      </c>
      <c r="O13" s="10" t="s">
        <v>45</v>
      </c>
      <c r="P13" s="10"/>
      <c r="Q13" s="10"/>
      <c r="R13" s="21">
        <f>155</f>
        <v>155</v>
      </c>
      <c r="S13" s="21"/>
      <c r="T13" s="21"/>
      <c r="U13" s="21"/>
      <c r="V13" s="18" t="s">
        <v>47</v>
      </c>
      <c r="W13" s="11" t="s">
        <v>19</v>
      </c>
      <c r="X13" s="22">
        <f>155</f>
        <v>155</v>
      </c>
    </row>
    <row r="14" spans="1:24" s="1" customFormat="1" ht="33.75" customHeight="1">
      <c r="A14" s="18">
        <v>6</v>
      </c>
      <c r="B14" s="19" t="s">
        <v>42</v>
      </c>
      <c r="C14" s="19"/>
      <c r="D14" s="19"/>
      <c r="E14" s="19"/>
      <c r="F14" s="19"/>
      <c r="G14" s="20" t="s">
        <v>43</v>
      </c>
      <c r="H14" s="20"/>
      <c r="I14" s="20"/>
      <c r="J14" s="20"/>
      <c r="K14" s="20"/>
      <c r="L14" s="20"/>
      <c r="M14" s="20"/>
      <c r="N14" s="11" t="s">
        <v>44</v>
      </c>
      <c r="O14" s="10" t="s">
        <v>45</v>
      </c>
      <c r="P14" s="10"/>
      <c r="Q14" s="10"/>
      <c r="R14" s="21">
        <f>225</f>
        <v>225</v>
      </c>
      <c r="S14" s="21"/>
      <c r="T14" s="21"/>
      <c r="U14" s="21"/>
      <c r="V14" s="18" t="s">
        <v>48</v>
      </c>
      <c r="W14" s="11" t="s">
        <v>21</v>
      </c>
      <c r="X14" s="22">
        <f>75</f>
        <v>75</v>
      </c>
    </row>
    <row r="15" spans="1:24" s="1" customFormat="1" ht="33" customHeight="1">
      <c r="A15" s="18">
        <v>7</v>
      </c>
      <c r="B15" s="19" t="s">
        <v>49</v>
      </c>
      <c r="C15" s="19"/>
      <c r="D15" s="19"/>
      <c r="E15" s="19"/>
      <c r="F15" s="19"/>
      <c r="G15" s="20" t="s">
        <v>50</v>
      </c>
      <c r="H15" s="20"/>
      <c r="I15" s="20"/>
      <c r="J15" s="20"/>
      <c r="K15" s="20"/>
      <c r="L15" s="20"/>
      <c r="M15" s="20"/>
      <c r="N15" s="11" t="s">
        <v>51</v>
      </c>
      <c r="O15" s="10" t="s">
        <v>52</v>
      </c>
      <c r="P15" s="10"/>
      <c r="Q15" s="10"/>
      <c r="R15" s="21">
        <f>28649.95</f>
        <v>28649.95</v>
      </c>
      <c r="S15" s="21"/>
      <c r="T15" s="21"/>
      <c r="U15" s="21"/>
      <c r="V15" s="18" t="s">
        <v>53</v>
      </c>
      <c r="W15" s="11" t="s">
        <v>19</v>
      </c>
      <c r="X15" s="22">
        <f>28649.95</f>
        <v>28649.95</v>
      </c>
    </row>
    <row r="16" spans="1:24" s="1" customFormat="1" ht="33.75" customHeight="1">
      <c r="A16" s="18">
        <v>8</v>
      </c>
      <c r="B16" s="19" t="s">
        <v>54</v>
      </c>
      <c r="C16" s="19"/>
      <c r="D16" s="19"/>
      <c r="E16" s="19"/>
      <c r="F16" s="19"/>
      <c r="G16" s="20" t="s">
        <v>55</v>
      </c>
      <c r="H16" s="20"/>
      <c r="I16" s="20"/>
      <c r="J16" s="20"/>
      <c r="K16" s="20"/>
      <c r="L16" s="20"/>
      <c r="M16" s="20"/>
      <c r="N16" s="11" t="s">
        <v>56</v>
      </c>
      <c r="O16" s="10" t="s">
        <v>57</v>
      </c>
      <c r="P16" s="10"/>
      <c r="Q16" s="10"/>
      <c r="R16" s="21">
        <f>10200</f>
        <v>10200</v>
      </c>
      <c r="S16" s="21"/>
      <c r="T16" s="21"/>
      <c r="U16" s="21"/>
      <c r="V16" s="18" t="s">
        <v>58</v>
      </c>
      <c r="W16" s="11" t="s">
        <v>19</v>
      </c>
      <c r="X16" s="22">
        <f>10200</f>
        <v>10200</v>
      </c>
    </row>
    <row r="17" spans="1:24" s="1" customFormat="1" ht="33.75" customHeight="1">
      <c r="A17" s="18">
        <v>9</v>
      </c>
      <c r="B17" s="19" t="s">
        <v>33</v>
      </c>
      <c r="C17" s="19"/>
      <c r="D17" s="19"/>
      <c r="E17" s="19"/>
      <c r="F17" s="19"/>
      <c r="G17" s="20" t="s">
        <v>34</v>
      </c>
      <c r="H17" s="20"/>
      <c r="I17" s="20"/>
      <c r="J17" s="20"/>
      <c r="K17" s="20"/>
      <c r="L17" s="20"/>
      <c r="M17" s="20"/>
      <c r="N17" s="11" t="s">
        <v>59</v>
      </c>
      <c r="O17" s="10" t="s">
        <v>60</v>
      </c>
      <c r="P17" s="10"/>
      <c r="Q17" s="10"/>
      <c r="R17" s="21">
        <f>11418</f>
        <v>11418</v>
      </c>
      <c r="S17" s="21"/>
      <c r="T17" s="21"/>
      <c r="U17" s="21"/>
      <c r="V17" s="18" t="s">
        <v>37</v>
      </c>
      <c r="W17" s="11" t="s">
        <v>19</v>
      </c>
      <c r="X17" s="22">
        <f>11418</f>
        <v>11418</v>
      </c>
    </row>
    <row r="18" spans="1:24" s="1" customFormat="1" ht="33.75" customHeight="1">
      <c r="A18" s="18">
        <v>10</v>
      </c>
      <c r="B18" s="19" t="s">
        <v>61</v>
      </c>
      <c r="C18" s="19"/>
      <c r="D18" s="19"/>
      <c r="E18" s="19"/>
      <c r="F18" s="19"/>
      <c r="G18" s="20" t="s">
        <v>162</v>
      </c>
      <c r="H18" s="20"/>
      <c r="I18" s="20"/>
      <c r="J18" s="20"/>
      <c r="K18" s="20"/>
      <c r="L18" s="20"/>
      <c r="M18" s="20"/>
      <c r="N18" s="11" t="s">
        <v>62</v>
      </c>
      <c r="O18" s="10" t="s">
        <v>63</v>
      </c>
      <c r="P18" s="10"/>
      <c r="Q18" s="10"/>
      <c r="R18" s="21">
        <f>4450</f>
        <v>4450</v>
      </c>
      <c r="S18" s="21"/>
      <c r="T18" s="21"/>
      <c r="U18" s="21"/>
      <c r="V18" s="18" t="s">
        <v>64</v>
      </c>
      <c r="W18" s="11" t="s">
        <v>19</v>
      </c>
      <c r="X18" s="22">
        <f>4450</f>
        <v>4450</v>
      </c>
    </row>
    <row r="19" spans="1:24" s="1" customFormat="1" ht="29.25" customHeight="1">
      <c r="A19" s="18">
        <v>11</v>
      </c>
      <c r="B19" s="19" t="s">
        <v>29</v>
      </c>
      <c r="C19" s="19"/>
      <c r="D19" s="19"/>
      <c r="E19" s="19"/>
      <c r="F19" s="19"/>
      <c r="G19" s="20" t="s">
        <v>158</v>
      </c>
      <c r="H19" s="20"/>
      <c r="I19" s="20"/>
      <c r="J19" s="20"/>
      <c r="K19" s="20"/>
      <c r="L19" s="20"/>
      <c r="M19" s="20"/>
      <c r="N19" s="11" t="s">
        <v>65</v>
      </c>
      <c r="O19" s="10" t="s">
        <v>66</v>
      </c>
      <c r="P19" s="10"/>
      <c r="Q19" s="10"/>
      <c r="R19" s="21">
        <f>2292.96</f>
        <v>2292.96</v>
      </c>
      <c r="S19" s="21"/>
      <c r="T19" s="21"/>
      <c r="U19" s="21"/>
      <c r="V19" s="18" t="s">
        <v>67</v>
      </c>
      <c r="W19" s="11" t="s">
        <v>19</v>
      </c>
      <c r="X19" s="22">
        <f>2292.96</f>
        <v>2292.96</v>
      </c>
    </row>
    <row r="20" spans="1:24" s="1" customFormat="1" ht="33.75" customHeight="1">
      <c r="A20" s="18">
        <v>12</v>
      </c>
      <c r="B20" s="19" t="s">
        <v>68</v>
      </c>
      <c r="C20" s="19"/>
      <c r="D20" s="19"/>
      <c r="E20" s="19"/>
      <c r="F20" s="19"/>
      <c r="G20" s="20" t="s">
        <v>163</v>
      </c>
      <c r="H20" s="20"/>
      <c r="I20" s="20"/>
      <c r="J20" s="20"/>
      <c r="K20" s="20"/>
      <c r="L20" s="20"/>
      <c r="M20" s="20"/>
      <c r="N20" s="11" t="s">
        <v>69</v>
      </c>
      <c r="O20" s="10" t="s">
        <v>70</v>
      </c>
      <c r="P20" s="10"/>
      <c r="Q20" s="10"/>
      <c r="R20" s="21">
        <f>17700</f>
        <v>17700</v>
      </c>
      <c r="S20" s="21"/>
      <c r="T20" s="21"/>
      <c r="U20" s="21"/>
      <c r="V20" s="18" t="s">
        <v>71</v>
      </c>
      <c r="W20" s="11" t="s">
        <v>19</v>
      </c>
      <c r="X20" s="22">
        <f>17700</f>
        <v>17700</v>
      </c>
    </row>
    <row r="21" spans="1:24" s="1" customFormat="1" ht="33.75" customHeight="1">
      <c r="A21" s="18">
        <v>13</v>
      </c>
      <c r="B21" s="19" t="s">
        <v>72</v>
      </c>
      <c r="C21" s="19"/>
      <c r="D21" s="19"/>
      <c r="E21" s="19"/>
      <c r="F21" s="19"/>
      <c r="G21" s="20" t="s">
        <v>73</v>
      </c>
      <c r="H21" s="20"/>
      <c r="I21" s="20"/>
      <c r="J21" s="20"/>
      <c r="K21" s="20"/>
      <c r="L21" s="20"/>
      <c r="M21" s="20"/>
      <c r="N21" s="11" t="s">
        <v>74</v>
      </c>
      <c r="O21" s="10" t="s">
        <v>70</v>
      </c>
      <c r="P21" s="10"/>
      <c r="Q21" s="10"/>
      <c r="R21" s="21">
        <f>19510</f>
        <v>19510</v>
      </c>
      <c r="S21" s="21"/>
      <c r="T21" s="21"/>
      <c r="U21" s="21"/>
      <c r="V21" s="18" t="s">
        <v>75</v>
      </c>
      <c r="W21" s="11" t="s">
        <v>19</v>
      </c>
      <c r="X21" s="22">
        <f>19510</f>
        <v>19510</v>
      </c>
    </row>
    <row r="22" spans="1:24" s="1" customFormat="1" ht="33" customHeight="1">
      <c r="A22" s="18">
        <v>14</v>
      </c>
      <c r="B22" s="19" t="s">
        <v>49</v>
      </c>
      <c r="C22" s="19"/>
      <c r="D22" s="19"/>
      <c r="E22" s="19"/>
      <c r="F22" s="19"/>
      <c r="G22" s="20" t="s">
        <v>50</v>
      </c>
      <c r="H22" s="20"/>
      <c r="I22" s="20"/>
      <c r="J22" s="20"/>
      <c r="K22" s="20"/>
      <c r="L22" s="20"/>
      <c r="M22" s="20"/>
      <c r="N22" s="11" t="s">
        <v>77</v>
      </c>
      <c r="O22" s="10" t="s">
        <v>78</v>
      </c>
      <c r="P22" s="10"/>
      <c r="Q22" s="10"/>
      <c r="R22" s="21">
        <f>26704.61</f>
        <v>26704.61</v>
      </c>
      <c r="S22" s="21"/>
      <c r="T22" s="21"/>
      <c r="U22" s="21"/>
      <c r="V22" s="18" t="s">
        <v>79</v>
      </c>
      <c r="W22" s="11" t="s">
        <v>19</v>
      </c>
      <c r="X22" s="22">
        <f>26704.61</f>
        <v>26704.61</v>
      </c>
    </row>
    <row r="23" spans="1:24" s="1" customFormat="1" ht="33.75" customHeight="1">
      <c r="A23" s="18">
        <v>15</v>
      </c>
      <c r="B23" s="19" t="s">
        <v>80</v>
      </c>
      <c r="C23" s="19"/>
      <c r="D23" s="19"/>
      <c r="E23" s="19"/>
      <c r="F23" s="19"/>
      <c r="G23" s="20" t="s">
        <v>161</v>
      </c>
      <c r="H23" s="20"/>
      <c r="I23" s="20"/>
      <c r="J23" s="20"/>
      <c r="K23" s="20"/>
      <c r="L23" s="20"/>
      <c r="M23" s="20"/>
      <c r="N23" s="11" t="s">
        <v>81</v>
      </c>
      <c r="O23" s="10" t="s">
        <v>82</v>
      </c>
      <c r="P23" s="10"/>
      <c r="Q23" s="10"/>
      <c r="R23" s="21">
        <f>19800</f>
        <v>19800</v>
      </c>
      <c r="S23" s="21"/>
      <c r="T23" s="21"/>
      <c r="U23" s="21"/>
      <c r="V23" s="18" t="s">
        <v>83</v>
      </c>
      <c r="W23" s="11" t="s">
        <v>19</v>
      </c>
      <c r="X23" s="22">
        <f>19800</f>
        <v>19800</v>
      </c>
    </row>
    <row r="24" spans="1:24" s="1" customFormat="1" ht="24" customHeight="1">
      <c r="A24" s="18">
        <v>16</v>
      </c>
      <c r="B24" s="19" t="s">
        <v>84</v>
      </c>
      <c r="C24" s="19"/>
      <c r="D24" s="19"/>
      <c r="E24" s="19"/>
      <c r="F24" s="19"/>
      <c r="G24" s="20" t="s">
        <v>85</v>
      </c>
      <c r="H24" s="20"/>
      <c r="I24" s="20"/>
      <c r="J24" s="20"/>
      <c r="K24" s="20"/>
      <c r="L24" s="20"/>
      <c r="M24" s="20"/>
      <c r="N24" s="11" t="s">
        <v>28</v>
      </c>
      <c r="O24" s="10" t="s">
        <v>86</v>
      </c>
      <c r="P24" s="10"/>
      <c r="Q24" s="10"/>
      <c r="R24" s="21">
        <f>9775</f>
        <v>9775</v>
      </c>
      <c r="S24" s="21"/>
      <c r="T24" s="21"/>
      <c r="U24" s="21"/>
      <c r="V24" s="18" t="s">
        <v>87</v>
      </c>
      <c r="W24" s="11" t="s">
        <v>88</v>
      </c>
      <c r="X24" s="22">
        <f>230</f>
        <v>230</v>
      </c>
    </row>
    <row r="25" spans="1:24" s="1" customFormat="1" ht="33.75" customHeight="1">
      <c r="A25" s="18">
        <v>17</v>
      </c>
      <c r="B25" s="19" t="s">
        <v>84</v>
      </c>
      <c r="C25" s="19"/>
      <c r="D25" s="19"/>
      <c r="E25" s="19"/>
      <c r="F25" s="19"/>
      <c r="G25" s="20" t="s">
        <v>85</v>
      </c>
      <c r="H25" s="20"/>
      <c r="I25" s="20"/>
      <c r="J25" s="20"/>
      <c r="K25" s="20"/>
      <c r="L25" s="20"/>
      <c r="M25" s="20"/>
      <c r="N25" s="11" t="s">
        <v>89</v>
      </c>
      <c r="O25" s="10" t="s">
        <v>90</v>
      </c>
      <c r="P25" s="10"/>
      <c r="Q25" s="10"/>
      <c r="R25" s="21">
        <f>7650</f>
        <v>7650</v>
      </c>
      <c r="S25" s="21"/>
      <c r="T25" s="21"/>
      <c r="U25" s="21"/>
      <c r="V25" s="18" t="s">
        <v>87</v>
      </c>
      <c r="W25" s="11" t="s">
        <v>88</v>
      </c>
      <c r="X25" s="22">
        <f>180</f>
        <v>180</v>
      </c>
    </row>
    <row r="26" spans="1:24" s="1" customFormat="1" ht="28.5" customHeight="1">
      <c r="A26" s="18">
        <v>18</v>
      </c>
      <c r="B26" s="19" t="s">
        <v>91</v>
      </c>
      <c r="C26" s="19"/>
      <c r="D26" s="19"/>
      <c r="E26" s="19"/>
      <c r="F26" s="19"/>
      <c r="G26" s="20" t="s">
        <v>164</v>
      </c>
      <c r="H26" s="20"/>
      <c r="I26" s="20"/>
      <c r="J26" s="20"/>
      <c r="K26" s="20"/>
      <c r="L26" s="20"/>
      <c r="M26" s="20"/>
      <c r="N26" s="11" t="s">
        <v>92</v>
      </c>
      <c r="O26" s="10" t="s">
        <v>90</v>
      </c>
      <c r="P26" s="10"/>
      <c r="Q26" s="10"/>
      <c r="R26" s="21">
        <f>65000</f>
        <v>65000</v>
      </c>
      <c r="S26" s="21"/>
      <c r="T26" s="21"/>
      <c r="U26" s="21"/>
      <c r="V26" s="18" t="s">
        <v>93</v>
      </c>
      <c r="W26" s="11" t="s">
        <v>19</v>
      </c>
      <c r="X26" s="22">
        <f>65000</f>
        <v>65000</v>
      </c>
    </row>
    <row r="27" spans="1:24" s="1" customFormat="1" ht="33.75" customHeight="1">
      <c r="A27" s="18">
        <v>19</v>
      </c>
      <c r="B27" s="19" t="s">
        <v>42</v>
      </c>
      <c r="C27" s="19"/>
      <c r="D27" s="19"/>
      <c r="E27" s="19"/>
      <c r="F27" s="19"/>
      <c r="G27" s="20" t="s">
        <v>43</v>
      </c>
      <c r="H27" s="20"/>
      <c r="I27" s="20"/>
      <c r="J27" s="20"/>
      <c r="K27" s="20"/>
      <c r="L27" s="20"/>
      <c r="M27" s="20"/>
      <c r="N27" s="11" t="s">
        <v>94</v>
      </c>
      <c r="O27" s="10" t="s">
        <v>95</v>
      </c>
      <c r="P27" s="10"/>
      <c r="Q27" s="10"/>
      <c r="R27" s="21">
        <f>60</f>
        <v>60</v>
      </c>
      <c r="S27" s="21"/>
      <c r="T27" s="21"/>
      <c r="U27" s="21"/>
      <c r="V27" s="18" t="s">
        <v>96</v>
      </c>
      <c r="W27" s="11" t="s">
        <v>23</v>
      </c>
      <c r="X27" s="22">
        <f>12</f>
        <v>12</v>
      </c>
    </row>
    <row r="28" spans="1:24" s="1" customFormat="1" ht="33.75" customHeight="1">
      <c r="A28" s="18">
        <v>20</v>
      </c>
      <c r="B28" s="19" t="s">
        <v>42</v>
      </c>
      <c r="C28" s="19"/>
      <c r="D28" s="19"/>
      <c r="E28" s="19"/>
      <c r="F28" s="19"/>
      <c r="G28" s="20" t="s">
        <v>43</v>
      </c>
      <c r="H28" s="20"/>
      <c r="I28" s="20"/>
      <c r="J28" s="20"/>
      <c r="K28" s="20"/>
      <c r="L28" s="20"/>
      <c r="M28" s="20"/>
      <c r="N28" s="11" t="s">
        <v>94</v>
      </c>
      <c r="O28" s="10" t="s">
        <v>95</v>
      </c>
      <c r="P28" s="10"/>
      <c r="Q28" s="10"/>
      <c r="R28" s="21">
        <f>75</f>
        <v>75</v>
      </c>
      <c r="S28" s="21"/>
      <c r="T28" s="21"/>
      <c r="U28" s="21"/>
      <c r="V28" s="18" t="s">
        <v>97</v>
      </c>
      <c r="W28" s="11" t="s">
        <v>23</v>
      </c>
      <c r="X28" s="22">
        <f>15</f>
        <v>15</v>
      </c>
    </row>
    <row r="29" spans="1:24" s="1" customFormat="1" ht="33.75" customHeight="1">
      <c r="A29" s="18">
        <v>21</v>
      </c>
      <c r="B29" s="19" t="s">
        <v>42</v>
      </c>
      <c r="C29" s="19"/>
      <c r="D29" s="19"/>
      <c r="E29" s="19"/>
      <c r="F29" s="19"/>
      <c r="G29" s="20" t="s">
        <v>43</v>
      </c>
      <c r="H29" s="20"/>
      <c r="I29" s="20"/>
      <c r="J29" s="20"/>
      <c r="K29" s="20"/>
      <c r="L29" s="20"/>
      <c r="M29" s="20"/>
      <c r="N29" s="11" t="s">
        <v>94</v>
      </c>
      <c r="O29" s="10" t="s">
        <v>95</v>
      </c>
      <c r="P29" s="10"/>
      <c r="Q29" s="10"/>
      <c r="R29" s="21">
        <f>1800</f>
        <v>1800</v>
      </c>
      <c r="S29" s="21"/>
      <c r="T29" s="21"/>
      <c r="U29" s="21"/>
      <c r="V29" s="18" t="s">
        <v>98</v>
      </c>
      <c r="W29" s="11" t="s">
        <v>24</v>
      </c>
      <c r="X29" s="22">
        <f>300</f>
        <v>300</v>
      </c>
    </row>
    <row r="30" spans="1:24" s="1" customFormat="1" ht="33.75" customHeight="1">
      <c r="A30" s="18">
        <v>22</v>
      </c>
      <c r="B30" s="19" t="s">
        <v>42</v>
      </c>
      <c r="C30" s="19"/>
      <c r="D30" s="19"/>
      <c r="E30" s="19"/>
      <c r="F30" s="19"/>
      <c r="G30" s="20" t="s">
        <v>43</v>
      </c>
      <c r="H30" s="20"/>
      <c r="I30" s="20"/>
      <c r="J30" s="20"/>
      <c r="K30" s="20"/>
      <c r="L30" s="20"/>
      <c r="M30" s="20"/>
      <c r="N30" s="11" t="s">
        <v>94</v>
      </c>
      <c r="O30" s="10" t="s">
        <v>95</v>
      </c>
      <c r="P30" s="10"/>
      <c r="Q30" s="10"/>
      <c r="R30" s="21">
        <f>150</f>
        <v>150</v>
      </c>
      <c r="S30" s="21"/>
      <c r="T30" s="21"/>
      <c r="U30" s="21"/>
      <c r="V30" s="18" t="s">
        <v>99</v>
      </c>
      <c r="W30" s="11" t="s">
        <v>20</v>
      </c>
      <c r="X30" s="22">
        <f>75</f>
        <v>75</v>
      </c>
    </row>
    <row r="31" spans="1:24" s="1" customFormat="1" ht="33.75" customHeight="1">
      <c r="A31" s="18">
        <v>23</v>
      </c>
      <c r="B31" s="19" t="s">
        <v>42</v>
      </c>
      <c r="C31" s="19"/>
      <c r="D31" s="19"/>
      <c r="E31" s="19"/>
      <c r="F31" s="19"/>
      <c r="G31" s="20" t="s">
        <v>43</v>
      </c>
      <c r="H31" s="20"/>
      <c r="I31" s="20"/>
      <c r="J31" s="20"/>
      <c r="K31" s="20"/>
      <c r="L31" s="20"/>
      <c r="M31" s="20"/>
      <c r="N31" s="11" t="s">
        <v>94</v>
      </c>
      <c r="O31" s="10" t="s">
        <v>95</v>
      </c>
      <c r="P31" s="10"/>
      <c r="Q31" s="10"/>
      <c r="R31" s="21">
        <f>50</f>
        <v>50</v>
      </c>
      <c r="S31" s="21"/>
      <c r="T31" s="21"/>
      <c r="U31" s="21"/>
      <c r="V31" s="18" t="s">
        <v>100</v>
      </c>
      <c r="W31" s="11" t="s">
        <v>20</v>
      </c>
      <c r="X31" s="22">
        <f>25</f>
        <v>25</v>
      </c>
    </row>
    <row r="32" spans="1:24" s="1" customFormat="1" ht="33.75" customHeight="1">
      <c r="A32" s="18">
        <v>24</v>
      </c>
      <c r="B32" s="19" t="s">
        <v>42</v>
      </c>
      <c r="C32" s="19"/>
      <c r="D32" s="19"/>
      <c r="E32" s="19"/>
      <c r="F32" s="19"/>
      <c r="G32" s="20" t="s">
        <v>43</v>
      </c>
      <c r="H32" s="20"/>
      <c r="I32" s="20"/>
      <c r="J32" s="20"/>
      <c r="K32" s="20"/>
      <c r="L32" s="20"/>
      <c r="M32" s="20"/>
      <c r="N32" s="11" t="s">
        <v>94</v>
      </c>
      <c r="O32" s="10" t="s">
        <v>95</v>
      </c>
      <c r="P32" s="10"/>
      <c r="Q32" s="10"/>
      <c r="R32" s="21">
        <f>20</f>
        <v>20</v>
      </c>
      <c r="S32" s="21"/>
      <c r="T32" s="21"/>
      <c r="U32" s="21"/>
      <c r="V32" s="18" t="s">
        <v>101</v>
      </c>
      <c r="W32" s="11" t="s">
        <v>19</v>
      </c>
      <c r="X32" s="22">
        <f>20</f>
        <v>20</v>
      </c>
    </row>
    <row r="33" spans="1:24" s="1" customFormat="1" ht="33.75" customHeight="1">
      <c r="A33" s="18">
        <v>25</v>
      </c>
      <c r="B33" s="19" t="s">
        <v>42</v>
      </c>
      <c r="C33" s="19"/>
      <c r="D33" s="19"/>
      <c r="E33" s="19"/>
      <c r="F33" s="19"/>
      <c r="G33" s="20" t="s">
        <v>43</v>
      </c>
      <c r="H33" s="20"/>
      <c r="I33" s="20"/>
      <c r="J33" s="20"/>
      <c r="K33" s="20"/>
      <c r="L33" s="20"/>
      <c r="M33" s="20"/>
      <c r="N33" s="11" t="s">
        <v>94</v>
      </c>
      <c r="O33" s="10" t="s">
        <v>95</v>
      </c>
      <c r="P33" s="10"/>
      <c r="Q33" s="10"/>
      <c r="R33" s="21">
        <f>55</f>
        <v>55</v>
      </c>
      <c r="S33" s="21"/>
      <c r="T33" s="21"/>
      <c r="U33" s="21"/>
      <c r="V33" s="18" t="s">
        <v>102</v>
      </c>
      <c r="W33" s="11" t="s">
        <v>19</v>
      </c>
      <c r="X33" s="22">
        <f>55</f>
        <v>55</v>
      </c>
    </row>
    <row r="34" spans="1:24" s="1" customFormat="1" ht="33.75" customHeight="1">
      <c r="A34" s="18">
        <v>26</v>
      </c>
      <c r="B34" s="19" t="s">
        <v>42</v>
      </c>
      <c r="C34" s="19"/>
      <c r="D34" s="19"/>
      <c r="E34" s="19"/>
      <c r="F34" s="19"/>
      <c r="G34" s="20" t="s">
        <v>43</v>
      </c>
      <c r="H34" s="20"/>
      <c r="I34" s="20"/>
      <c r="J34" s="20"/>
      <c r="K34" s="20"/>
      <c r="L34" s="20"/>
      <c r="M34" s="20"/>
      <c r="N34" s="11" t="s">
        <v>94</v>
      </c>
      <c r="O34" s="10" t="s">
        <v>95</v>
      </c>
      <c r="P34" s="10"/>
      <c r="Q34" s="10"/>
      <c r="R34" s="21">
        <f>30</f>
        <v>30</v>
      </c>
      <c r="S34" s="21"/>
      <c r="T34" s="21"/>
      <c r="U34" s="21"/>
      <c r="V34" s="18" t="s">
        <v>103</v>
      </c>
      <c r="W34" s="11" t="s">
        <v>20</v>
      </c>
      <c r="X34" s="22">
        <f>15</f>
        <v>15</v>
      </c>
    </row>
    <row r="35" spans="1:24" s="1" customFormat="1" ht="33.75" customHeight="1">
      <c r="A35" s="18">
        <v>27</v>
      </c>
      <c r="B35" s="19" t="s">
        <v>42</v>
      </c>
      <c r="C35" s="19"/>
      <c r="D35" s="19"/>
      <c r="E35" s="19"/>
      <c r="F35" s="19"/>
      <c r="G35" s="20" t="s">
        <v>43</v>
      </c>
      <c r="H35" s="20"/>
      <c r="I35" s="20"/>
      <c r="J35" s="20"/>
      <c r="K35" s="20"/>
      <c r="L35" s="20"/>
      <c r="M35" s="20"/>
      <c r="N35" s="11" t="s">
        <v>94</v>
      </c>
      <c r="O35" s="10" t="s">
        <v>95</v>
      </c>
      <c r="P35" s="10"/>
      <c r="Q35" s="10"/>
      <c r="R35" s="21">
        <f>80</f>
        <v>80</v>
      </c>
      <c r="S35" s="21"/>
      <c r="T35" s="21"/>
      <c r="U35" s="21"/>
      <c r="V35" s="18" t="s">
        <v>104</v>
      </c>
      <c r="W35" s="11" t="s">
        <v>22</v>
      </c>
      <c r="X35" s="22">
        <f>20</f>
        <v>20</v>
      </c>
    </row>
    <row r="36" spans="1:24" s="1" customFormat="1" ht="33.75" customHeight="1">
      <c r="A36" s="18">
        <v>28</v>
      </c>
      <c r="B36" s="19" t="s">
        <v>42</v>
      </c>
      <c r="C36" s="19"/>
      <c r="D36" s="19"/>
      <c r="E36" s="19"/>
      <c r="F36" s="19"/>
      <c r="G36" s="20" t="s">
        <v>43</v>
      </c>
      <c r="H36" s="20"/>
      <c r="I36" s="20"/>
      <c r="J36" s="20"/>
      <c r="K36" s="20"/>
      <c r="L36" s="20"/>
      <c r="M36" s="20"/>
      <c r="N36" s="11" t="s">
        <v>94</v>
      </c>
      <c r="O36" s="10" t="s">
        <v>95</v>
      </c>
      <c r="P36" s="10"/>
      <c r="Q36" s="10"/>
      <c r="R36" s="21">
        <f>200</f>
        <v>200</v>
      </c>
      <c r="S36" s="21"/>
      <c r="T36" s="21"/>
      <c r="U36" s="21"/>
      <c r="V36" s="18" t="s">
        <v>105</v>
      </c>
      <c r="W36" s="11" t="s">
        <v>76</v>
      </c>
      <c r="X36" s="22">
        <f>10</f>
        <v>10</v>
      </c>
    </row>
    <row r="37" spans="1:24" s="1" customFormat="1" ht="33.75" customHeight="1">
      <c r="A37" s="18">
        <v>29</v>
      </c>
      <c r="B37" s="19" t="s">
        <v>42</v>
      </c>
      <c r="C37" s="19"/>
      <c r="D37" s="19"/>
      <c r="E37" s="19"/>
      <c r="F37" s="19"/>
      <c r="G37" s="20" t="s">
        <v>43</v>
      </c>
      <c r="H37" s="20"/>
      <c r="I37" s="20"/>
      <c r="J37" s="20"/>
      <c r="K37" s="20"/>
      <c r="L37" s="20"/>
      <c r="M37" s="20"/>
      <c r="N37" s="11" t="s">
        <v>94</v>
      </c>
      <c r="O37" s="10" t="s">
        <v>95</v>
      </c>
      <c r="P37" s="10"/>
      <c r="Q37" s="10"/>
      <c r="R37" s="21">
        <f>570</f>
        <v>570</v>
      </c>
      <c r="S37" s="21"/>
      <c r="T37" s="21"/>
      <c r="U37" s="21"/>
      <c r="V37" s="18" t="s">
        <v>106</v>
      </c>
      <c r="W37" s="11" t="s">
        <v>24</v>
      </c>
      <c r="X37" s="22">
        <f>95</f>
        <v>95</v>
      </c>
    </row>
    <row r="38" spans="1:24" s="1" customFormat="1" ht="33.75" customHeight="1">
      <c r="A38" s="18">
        <v>30</v>
      </c>
      <c r="B38" s="19" t="s">
        <v>42</v>
      </c>
      <c r="C38" s="19"/>
      <c r="D38" s="19"/>
      <c r="E38" s="19"/>
      <c r="F38" s="19"/>
      <c r="G38" s="20" t="s">
        <v>43</v>
      </c>
      <c r="H38" s="20"/>
      <c r="I38" s="20"/>
      <c r="J38" s="20"/>
      <c r="K38" s="20"/>
      <c r="L38" s="20"/>
      <c r="M38" s="20"/>
      <c r="N38" s="11" t="s">
        <v>94</v>
      </c>
      <c r="O38" s="10" t="s">
        <v>95</v>
      </c>
      <c r="P38" s="10"/>
      <c r="Q38" s="10"/>
      <c r="R38" s="21">
        <f>100</f>
        <v>100</v>
      </c>
      <c r="S38" s="21"/>
      <c r="T38" s="21"/>
      <c r="U38" s="21"/>
      <c r="V38" s="18" t="s">
        <v>99</v>
      </c>
      <c r="W38" s="11" t="s">
        <v>23</v>
      </c>
      <c r="X38" s="22">
        <f>20</f>
        <v>20</v>
      </c>
    </row>
    <row r="39" spans="1:24" s="1" customFormat="1" ht="33.75" customHeight="1">
      <c r="A39" s="18">
        <v>31</v>
      </c>
      <c r="B39" s="19" t="s">
        <v>42</v>
      </c>
      <c r="C39" s="19"/>
      <c r="D39" s="19"/>
      <c r="E39" s="19"/>
      <c r="F39" s="19"/>
      <c r="G39" s="20" t="s">
        <v>43</v>
      </c>
      <c r="H39" s="20"/>
      <c r="I39" s="20"/>
      <c r="J39" s="20"/>
      <c r="K39" s="20"/>
      <c r="L39" s="20"/>
      <c r="M39" s="20"/>
      <c r="N39" s="11" t="s">
        <v>94</v>
      </c>
      <c r="O39" s="10" t="s">
        <v>95</v>
      </c>
      <c r="P39" s="10"/>
      <c r="Q39" s="10"/>
      <c r="R39" s="21">
        <f>310</f>
        <v>310</v>
      </c>
      <c r="S39" s="21"/>
      <c r="T39" s="21"/>
      <c r="U39" s="21"/>
      <c r="V39" s="18" t="s">
        <v>47</v>
      </c>
      <c r="W39" s="11" t="s">
        <v>20</v>
      </c>
      <c r="X39" s="22">
        <f>155</f>
        <v>155</v>
      </c>
    </row>
    <row r="40" spans="1:24" s="1" customFormat="1" ht="33.75" customHeight="1">
      <c r="A40" s="18">
        <v>32</v>
      </c>
      <c r="B40" s="19" t="s">
        <v>33</v>
      </c>
      <c r="C40" s="19"/>
      <c r="D40" s="19"/>
      <c r="E40" s="19"/>
      <c r="F40" s="19"/>
      <c r="G40" s="20" t="s">
        <v>34</v>
      </c>
      <c r="H40" s="20"/>
      <c r="I40" s="20"/>
      <c r="J40" s="20"/>
      <c r="K40" s="20"/>
      <c r="L40" s="20"/>
      <c r="M40" s="20"/>
      <c r="N40" s="11" t="s">
        <v>107</v>
      </c>
      <c r="O40" s="10" t="s">
        <v>108</v>
      </c>
      <c r="P40" s="10"/>
      <c r="Q40" s="10"/>
      <c r="R40" s="21">
        <f>11418</f>
        <v>11418</v>
      </c>
      <c r="S40" s="21"/>
      <c r="T40" s="21"/>
      <c r="U40" s="21"/>
      <c r="V40" s="18" t="s">
        <v>109</v>
      </c>
      <c r="W40" s="11" t="s">
        <v>19</v>
      </c>
      <c r="X40" s="22">
        <f>11418</f>
        <v>11418</v>
      </c>
    </row>
    <row r="41" spans="1:24" s="1" customFormat="1" ht="33.75" customHeight="1">
      <c r="A41" s="18">
        <v>33</v>
      </c>
      <c r="B41" s="19" t="s">
        <v>110</v>
      </c>
      <c r="C41" s="19"/>
      <c r="D41" s="19"/>
      <c r="E41" s="19"/>
      <c r="F41" s="19"/>
      <c r="G41" s="20" t="s">
        <v>111</v>
      </c>
      <c r="H41" s="20"/>
      <c r="I41" s="20"/>
      <c r="J41" s="20"/>
      <c r="K41" s="20"/>
      <c r="L41" s="20"/>
      <c r="M41" s="20"/>
      <c r="N41" s="11" t="s">
        <v>112</v>
      </c>
      <c r="O41" s="10" t="s">
        <v>113</v>
      </c>
      <c r="P41" s="10"/>
      <c r="Q41" s="10"/>
      <c r="R41" s="21">
        <f>45920</f>
        <v>45920</v>
      </c>
      <c r="S41" s="21"/>
      <c r="T41" s="21"/>
      <c r="U41" s="21"/>
      <c r="V41" s="18" t="s">
        <v>114</v>
      </c>
      <c r="W41" s="11" t="s">
        <v>19</v>
      </c>
      <c r="X41" s="22">
        <f>45920</f>
        <v>45920</v>
      </c>
    </row>
    <row r="42" spans="1:24" s="1" customFormat="1" ht="30.75" customHeight="1">
      <c r="A42" s="18">
        <v>34</v>
      </c>
      <c r="B42" s="19" t="s">
        <v>29</v>
      </c>
      <c r="C42" s="19"/>
      <c r="D42" s="19"/>
      <c r="E42" s="19"/>
      <c r="F42" s="19"/>
      <c r="G42" s="20" t="s">
        <v>158</v>
      </c>
      <c r="H42" s="20"/>
      <c r="I42" s="20"/>
      <c r="J42" s="20"/>
      <c r="K42" s="20"/>
      <c r="L42" s="20"/>
      <c r="M42" s="20"/>
      <c r="N42" s="11" t="s">
        <v>115</v>
      </c>
      <c r="O42" s="10" t="s">
        <v>116</v>
      </c>
      <c r="P42" s="10"/>
      <c r="Q42" s="10"/>
      <c r="R42" s="21">
        <f>2280</f>
        <v>2280</v>
      </c>
      <c r="S42" s="21"/>
      <c r="T42" s="21"/>
      <c r="U42" s="21"/>
      <c r="V42" s="18" t="s">
        <v>117</v>
      </c>
      <c r="W42" s="11" t="s">
        <v>19</v>
      </c>
      <c r="X42" s="22">
        <f>2280</f>
        <v>2280</v>
      </c>
    </row>
    <row r="43" spans="1:24" s="1" customFormat="1" ht="54.75" customHeight="1">
      <c r="A43" s="18">
        <v>35</v>
      </c>
      <c r="B43" s="19" t="s">
        <v>118</v>
      </c>
      <c r="C43" s="19"/>
      <c r="D43" s="19"/>
      <c r="E43" s="19"/>
      <c r="F43" s="19"/>
      <c r="G43" s="20" t="s">
        <v>119</v>
      </c>
      <c r="H43" s="20"/>
      <c r="I43" s="20"/>
      <c r="J43" s="20"/>
      <c r="K43" s="20"/>
      <c r="L43" s="20"/>
      <c r="M43" s="20"/>
      <c r="N43" s="11" t="s">
        <v>120</v>
      </c>
      <c r="O43" s="10" t="s">
        <v>121</v>
      </c>
      <c r="P43" s="10"/>
      <c r="Q43" s="10"/>
      <c r="R43" s="21">
        <f>5910</f>
        <v>5910</v>
      </c>
      <c r="S43" s="21"/>
      <c r="T43" s="21"/>
      <c r="U43" s="21"/>
      <c r="V43" s="18" t="s">
        <v>122</v>
      </c>
      <c r="W43" s="11" t="s">
        <v>19</v>
      </c>
      <c r="X43" s="22">
        <f>5910</f>
        <v>5910</v>
      </c>
    </row>
    <row r="44" spans="1:24" s="1" customFormat="1" ht="28.5" customHeight="1">
      <c r="A44" s="18">
        <v>36</v>
      </c>
      <c r="B44" s="19" t="s">
        <v>38</v>
      </c>
      <c r="C44" s="19"/>
      <c r="D44" s="19"/>
      <c r="E44" s="19"/>
      <c r="F44" s="19"/>
      <c r="G44" s="20" t="s">
        <v>160</v>
      </c>
      <c r="H44" s="20"/>
      <c r="I44" s="20"/>
      <c r="J44" s="20"/>
      <c r="K44" s="20"/>
      <c r="L44" s="20"/>
      <c r="M44" s="20"/>
      <c r="N44" s="11" t="s">
        <v>123</v>
      </c>
      <c r="O44" s="10" t="s">
        <v>124</v>
      </c>
      <c r="P44" s="10"/>
      <c r="Q44" s="10"/>
      <c r="R44" s="21">
        <f>8209.51</f>
        <v>8209.51</v>
      </c>
      <c r="S44" s="21"/>
      <c r="T44" s="21"/>
      <c r="U44" s="21"/>
      <c r="V44" s="18" t="s">
        <v>125</v>
      </c>
      <c r="W44" s="11" t="s">
        <v>19</v>
      </c>
      <c r="X44" s="22">
        <f>8209.51</f>
        <v>8209.51</v>
      </c>
    </row>
    <row r="45" spans="1:24" s="1" customFormat="1" ht="33" customHeight="1">
      <c r="A45" s="18">
        <v>37</v>
      </c>
      <c r="B45" s="19" t="s">
        <v>49</v>
      </c>
      <c r="C45" s="19"/>
      <c r="D45" s="19"/>
      <c r="E45" s="19"/>
      <c r="F45" s="19"/>
      <c r="G45" s="20" t="s">
        <v>50</v>
      </c>
      <c r="H45" s="20"/>
      <c r="I45" s="20"/>
      <c r="J45" s="20"/>
      <c r="K45" s="20"/>
      <c r="L45" s="20"/>
      <c r="M45" s="20"/>
      <c r="N45" s="11" t="s">
        <v>126</v>
      </c>
      <c r="O45" s="10" t="s">
        <v>127</v>
      </c>
      <c r="P45" s="10"/>
      <c r="Q45" s="10"/>
      <c r="R45" s="21">
        <f>33705.6</f>
        <v>33705.6</v>
      </c>
      <c r="S45" s="21"/>
      <c r="T45" s="21"/>
      <c r="U45" s="21"/>
      <c r="V45" s="18" t="s">
        <v>128</v>
      </c>
      <c r="W45" s="11" t="s">
        <v>19</v>
      </c>
      <c r="X45" s="22">
        <f>33705.6</f>
        <v>33705.6</v>
      </c>
    </row>
    <row r="46" spans="1:24" s="1" customFormat="1" ht="33.75" customHeight="1">
      <c r="A46" s="18">
        <v>38</v>
      </c>
      <c r="B46" s="19" t="s">
        <v>72</v>
      </c>
      <c r="C46" s="19"/>
      <c r="D46" s="19"/>
      <c r="E46" s="19"/>
      <c r="F46" s="19"/>
      <c r="G46" s="20" t="s">
        <v>73</v>
      </c>
      <c r="H46" s="20"/>
      <c r="I46" s="20"/>
      <c r="J46" s="20"/>
      <c r="K46" s="20"/>
      <c r="L46" s="20"/>
      <c r="M46" s="20"/>
      <c r="N46" s="11" t="s">
        <v>129</v>
      </c>
      <c r="O46" s="10" t="s">
        <v>127</v>
      </c>
      <c r="P46" s="10"/>
      <c r="Q46" s="10"/>
      <c r="R46" s="21">
        <f>1780</f>
        <v>1780</v>
      </c>
      <c r="S46" s="21"/>
      <c r="T46" s="21"/>
      <c r="U46" s="21"/>
      <c r="V46" s="18" t="s">
        <v>75</v>
      </c>
      <c r="W46" s="11" t="s">
        <v>19</v>
      </c>
      <c r="X46" s="22">
        <f>1780</f>
        <v>1780</v>
      </c>
    </row>
    <row r="47" spans="1:24" s="1" customFormat="1" ht="33.75" customHeight="1">
      <c r="A47" s="18">
        <v>39</v>
      </c>
      <c r="B47" s="19" t="s">
        <v>110</v>
      </c>
      <c r="C47" s="19"/>
      <c r="D47" s="19"/>
      <c r="E47" s="19"/>
      <c r="F47" s="19"/>
      <c r="G47" s="20" t="s">
        <v>111</v>
      </c>
      <c r="H47" s="20"/>
      <c r="I47" s="20"/>
      <c r="J47" s="20"/>
      <c r="K47" s="20"/>
      <c r="L47" s="20"/>
      <c r="M47" s="20"/>
      <c r="N47" s="11" t="s">
        <v>130</v>
      </c>
      <c r="O47" s="10" t="s">
        <v>131</v>
      </c>
      <c r="P47" s="10"/>
      <c r="Q47" s="10"/>
      <c r="R47" s="21">
        <f>44800</f>
        <v>44800</v>
      </c>
      <c r="S47" s="21"/>
      <c r="T47" s="21"/>
      <c r="U47" s="21"/>
      <c r="V47" s="18" t="s">
        <v>132</v>
      </c>
      <c r="W47" s="11" t="s">
        <v>19</v>
      </c>
      <c r="X47" s="22">
        <f>44800</f>
        <v>44800</v>
      </c>
    </row>
    <row r="48" spans="1:24" s="1" customFormat="1" ht="33.75" customHeight="1">
      <c r="A48" s="18">
        <v>40</v>
      </c>
      <c r="B48" s="19" t="s">
        <v>133</v>
      </c>
      <c r="C48" s="19"/>
      <c r="D48" s="19"/>
      <c r="E48" s="19"/>
      <c r="F48" s="19"/>
      <c r="G48" s="20" t="s">
        <v>165</v>
      </c>
      <c r="H48" s="20"/>
      <c r="I48" s="20"/>
      <c r="J48" s="20"/>
      <c r="K48" s="20"/>
      <c r="L48" s="20"/>
      <c r="M48" s="20"/>
      <c r="N48" s="11" t="s">
        <v>134</v>
      </c>
      <c r="O48" s="10" t="s">
        <v>131</v>
      </c>
      <c r="P48" s="10"/>
      <c r="Q48" s="10"/>
      <c r="R48" s="21">
        <f>39600</f>
        <v>39600</v>
      </c>
      <c r="S48" s="21"/>
      <c r="T48" s="21"/>
      <c r="U48" s="21"/>
      <c r="V48" s="18" t="s">
        <v>135</v>
      </c>
      <c r="W48" s="11" t="s">
        <v>136</v>
      </c>
      <c r="X48" s="22">
        <f>550</f>
        <v>550</v>
      </c>
    </row>
    <row r="49" spans="1:24" s="1" customFormat="1" ht="33.75" customHeight="1">
      <c r="A49" s="18">
        <v>41</v>
      </c>
      <c r="B49" s="19" t="s">
        <v>137</v>
      </c>
      <c r="C49" s="19"/>
      <c r="D49" s="19"/>
      <c r="E49" s="19"/>
      <c r="F49" s="19"/>
      <c r="G49" s="20" t="s">
        <v>166</v>
      </c>
      <c r="H49" s="20"/>
      <c r="I49" s="20"/>
      <c r="J49" s="20"/>
      <c r="K49" s="20"/>
      <c r="L49" s="20"/>
      <c r="M49" s="20"/>
      <c r="N49" s="11" t="s">
        <v>138</v>
      </c>
      <c r="O49" s="10" t="s">
        <v>139</v>
      </c>
      <c r="P49" s="10"/>
      <c r="Q49" s="10"/>
      <c r="R49" s="21">
        <f>2000</f>
        <v>2000</v>
      </c>
      <c r="S49" s="21"/>
      <c r="T49" s="21"/>
      <c r="U49" s="21"/>
      <c r="V49" s="18" t="s">
        <v>140</v>
      </c>
      <c r="W49" s="11" t="s">
        <v>19</v>
      </c>
      <c r="X49" s="22">
        <f>2000</f>
        <v>2000</v>
      </c>
    </row>
    <row r="50" spans="1:24" s="1" customFormat="1" ht="33.75" customHeight="1">
      <c r="A50" s="18">
        <v>42</v>
      </c>
      <c r="B50" s="19" t="s">
        <v>33</v>
      </c>
      <c r="C50" s="19"/>
      <c r="D50" s="19"/>
      <c r="E50" s="19"/>
      <c r="F50" s="19"/>
      <c r="G50" s="20" t="s">
        <v>34</v>
      </c>
      <c r="H50" s="20"/>
      <c r="I50" s="20"/>
      <c r="J50" s="20"/>
      <c r="K50" s="20"/>
      <c r="L50" s="20"/>
      <c r="M50" s="20"/>
      <c r="N50" s="11" t="s">
        <v>141</v>
      </c>
      <c r="O50" s="10" t="s">
        <v>142</v>
      </c>
      <c r="P50" s="10"/>
      <c r="Q50" s="10"/>
      <c r="R50" s="21">
        <f>11418</f>
        <v>11418</v>
      </c>
      <c r="S50" s="21"/>
      <c r="T50" s="21"/>
      <c r="U50" s="21"/>
      <c r="V50" s="18" t="s">
        <v>109</v>
      </c>
      <c r="W50" s="11" t="s">
        <v>19</v>
      </c>
      <c r="X50" s="22">
        <f>11418</f>
        <v>11418</v>
      </c>
    </row>
    <row r="51" spans="1:24" s="1" customFormat="1" ht="28.5" customHeight="1">
      <c r="A51" s="18">
        <v>43</v>
      </c>
      <c r="B51" s="19" t="s">
        <v>38</v>
      </c>
      <c r="C51" s="19"/>
      <c r="D51" s="19"/>
      <c r="E51" s="19"/>
      <c r="F51" s="19"/>
      <c r="G51" s="20" t="s">
        <v>160</v>
      </c>
      <c r="H51" s="20"/>
      <c r="I51" s="20"/>
      <c r="J51" s="20"/>
      <c r="K51" s="20"/>
      <c r="L51" s="20"/>
      <c r="M51" s="20"/>
      <c r="N51" s="11" t="s">
        <v>143</v>
      </c>
      <c r="O51" s="10" t="s">
        <v>142</v>
      </c>
      <c r="P51" s="10"/>
      <c r="Q51" s="10"/>
      <c r="R51" s="21">
        <f>35677.51</f>
        <v>35677.51</v>
      </c>
      <c r="S51" s="21"/>
      <c r="T51" s="21"/>
      <c r="U51" s="21"/>
      <c r="V51" s="18" t="s">
        <v>144</v>
      </c>
      <c r="W51" s="11" t="s">
        <v>19</v>
      </c>
      <c r="X51" s="22">
        <f>35677.51</f>
        <v>35677.51</v>
      </c>
    </row>
    <row r="52" spans="1:24" s="1" customFormat="1" ht="27" customHeight="1">
      <c r="A52" s="18">
        <v>44</v>
      </c>
      <c r="B52" s="19" t="s">
        <v>29</v>
      </c>
      <c r="C52" s="19"/>
      <c r="D52" s="19"/>
      <c r="E52" s="19"/>
      <c r="F52" s="19"/>
      <c r="G52" s="20" t="s">
        <v>158</v>
      </c>
      <c r="H52" s="20"/>
      <c r="I52" s="20"/>
      <c r="J52" s="20"/>
      <c r="K52" s="20"/>
      <c r="L52" s="20"/>
      <c r="M52" s="20"/>
      <c r="N52" s="11" t="s">
        <v>145</v>
      </c>
      <c r="O52" s="10" t="s">
        <v>142</v>
      </c>
      <c r="P52" s="10"/>
      <c r="Q52" s="10"/>
      <c r="R52" s="21">
        <f>2286.41</f>
        <v>2286.41</v>
      </c>
      <c r="S52" s="21"/>
      <c r="T52" s="21"/>
      <c r="U52" s="21"/>
      <c r="V52" s="18" t="s">
        <v>146</v>
      </c>
      <c r="W52" s="11" t="s">
        <v>19</v>
      </c>
      <c r="X52" s="22">
        <f>2286.41</f>
        <v>2286.41</v>
      </c>
    </row>
    <row r="53" spans="1:24" s="1" customFormat="1" ht="33.75" customHeight="1">
      <c r="A53" s="18">
        <v>45</v>
      </c>
      <c r="B53" s="19" t="s">
        <v>84</v>
      </c>
      <c r="C53" s="19"/>
      <c r="D53" s="19"/>
      <c r="E53" s="19"/>
      <c r="F53" s="19"/>
      <c r="G53" s="20" t="s">
        <v>85</v>
      </c>
      <c r="H53" s="20"/>
      <c r="I53" s="20"/>
      <c r="J53" s="20"/>
      <c r="K53" s="20"/>
      <c r="L53" s="20"/>
      <c r="M53" s="20"/>
      <c r="N53" s="11" t="s">
        <v>147</v>
      </c>
      <c r="O53" s="10" t="s">
        <v>148</v>
      </c>
      <c r="P53" s="10"/>
      <c r="Q53" s="10"/>
      <c r="R53" s="21">
        <f>5525</f>
        <v>5525</v>
      </c>
      <c r="S53" s="21"/>
      <c r="T53" s="21"/>
      <c r="U53" s="21"/>
      <c r="V53" s="18" t="s">
        <v>87</v>
      </c>
      <c r="W53" s="11" t="s">
        <v>88</v>
      </c>
      <c r="X53" s="22">
        <f>130</f>
        <v>130</v>
      </c>
    </row>
    <row r="54" spans="1:24" s="1" customFormat="1" ht="24" customHeight="1">
      <c r="A54" s="18">
        <v>46</v>
      </c>
      <c r="B54" s="19" t="s">
        <v>49</v>
      </c>
      <c r="C54" s="19"/>
      <c r="D54" s="19"/>
      <c r="E54" s="19"/>
      <c r="F54" s="19"/>
      <c r="G54" s="20" t="s">
        <v>50</v>
      </c>
      <c r="H54" s="20"/>
      <c r="I54" s="20"/>
      <c r="J54" s="20"/>
      <c r="K54" s="20"/>
      <c r="L54" s="20"/>
      <c r="M54" s="20"/>
      <c r="N54" s="11" t="s">
        <v>149</v>
      </c>
      <c r="O54" s="10" t="s">
        <v>150</v>
      </c>
      <c r="P54" s="10"/>
      <c r="Q54" s="10"/>
      <c r="R54" s="21">
        <f>30615.74</f>
        <v>30615.74</v>
      </c>
      <c r="S54" s="21"/>
      <c r="T54" s="21"/>
      <c r="U54" s="21"/>
      <c r="V54" s="18" t="s">
        <v>128</v>
      </c>
      <c r="W54" s="11" t="s">
        <v>19</v>
      </c>
      <c r="X54" s="22">
        <f>30615.74</f>
        <v>30615.74</v>
      </c>
    </row>
    <row r="55" spans="1:24" s="1" customFormat="1" ht="13.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4">
        <f>R54+R53+R51+R50+R49+R48+R47+R46+R45+R44+R43+R42+R40+R39+R38+R37+R36+R35+R34+R33+R32+R31+R30+R29+R28+R27+R26+R25+R24+R23+R22+R21+R20+R19+R17+R16+R15+R14+R13+R12+R11+R9</f>
        <v>467167.84</v>
      </c>
      <c r="S55" s="24"/>
      <c r="T55" s="24"/>
      <c r="U55" s="24"/>
      <c r="V55" s="25" t="s">
        <v>151</v>
      </c>
      <c r="W55" s="25"/>
      <c r="X55" s="26" t="s">
        <v>151</v>
      </c>
    </row>
    <row r="56" spans="1:24" s="1" customFormat="1" ht="13.5" customHeight="1">
      <c r="A56" s="6" t="s">
        <v>0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s="1" customFormat="1" ht="13.5" customHeight="1">
      <c r="A57" s="27" t="s">
        <v>152</v>
      </c>
      <c r="B57" s="27"/>
      <c r="C57" s="27"/>
      <c r="D57" s="27" t="s">
        <v>0</v>
      </c>
      <c r="E57" s="27"/>
      <c r="F57" s="27"/>
      <c r="G57" s="27"/>
      <c r="H57" s="27"/>
      <c r="I57" s="27"/>
      <c r="J57" s="27"/>
      <c r="K57" s="28" t="s">
        <v>153</v>
      </c>
      <c r="L57" s="28"/>
      <c r="M57" s="28"/>
      <c r="N57" s="28"/>
      <c r="O57" s="28"/>
      <c r="P57" s="28"/>
      <c r="Q57" s="28"/>
      <c r="R57" s="28"/>
      <c r="S57" s="29" t="s">
        <v>0</v>
      </c>
      <c r="T57" s="29"/>
      <c r="U57" s="29"/>
      <c r="V57" s="29"/>
      <c r="W57" s="29"/>
      <c r="X57" s="29"/>
    </row>
    <row r="58" spans="1:24" s="1" customFormat="1" ht="13.5" customHeight="1">
      <c r="A58" s="29" t="s">
        <v>0</v>
      </c>
      <c r="B58" s="29"/>
      <c r="C58" s="29"/>
      <c r="D58" s="29" t="s">
        <v>0</v>
      </c>
      <c r="E58" s="29"/>
      <c r="F58" s="30" t="s">
        <v>154</v>
      </c>
      <c r="G58" s="30"/>
      <c r="H58" s="30"/>
      <c r="I58" s="31" t="s">
        <v>0</v>
      </c>
      <c r="J58" s="29" t="s">
        <v>0</v>
      </c>
      <c r="K58" s="29"/>
      <c r="L58" s="29"/>
      <c r="M58" s="30" t="s">
        <v>155</v>
      </c>
      <c r="N58" s="30"/>
      <c r="O58" s="30"/>
      <c r="P58" s="30"/>
      <c r="Q58" s="29" t="s">
        <v>0</v>
      </c>
      <c r="R58" s="29"/>
      <c r="S58" s="29"/>
      <c r="T58" s="29"/>
      <c r="U58" s="29"/>
      <c r="V58" s="29"/>
      <c r="W58" s="29"/>
      <c r="X58" s="29"/>
    </row>
    <row r="59" spans="1:24" s="1" customFormat="1" ht="25.5" customHeight="1">
      <c r="A59" s="27" t="s">
        <v>167</v>
      </c>
      <c r="B59" s="27"/>
      <c r="C59" s="27"/>
      <c r="D59" s="27" t="s">
        <v>0</v>
      </c>
      <c r="E59" s="27"/>
      <c r="F59" s="27"/>
      <c r="G59" s="27"/>
      <c r="H59" s="27"/>
      <c r="I59" s="27"/>
      <c r="J59" s="27"/>
      <c r="K59" s="28" t="s">
        <v>168</v>
      </c>
      <c r="L59" s="28"/>
      <c r="M59" s="28"/>
      <c r="N59" s="28"/>
      <c r="O59" s="28"/>
      <c r="P59" s="28"/>
      <c r="Q59" s="28"/>
      <c r="R59" s="28"/>
      <c r="S59" s="29" t="s">
        <v>0</v>
      </c>
      <c r="T59" s="29"/>
      <c r="U59" s="29"/>
      <c r="V59" s="29"/>
      <c r="W59" s="29"/>
      <c r="X59" s="29"/>
    </row>
    <row r="60" spans="1:24" s="1" customFormat="1" ht="13.5" customHeight="1">
      <c r="A60" s="29" t="s">
        <v>0</v>
      </c>
      <c r="B60" s="29"/>
      <c r="C60" s="29"/>
      <c r="D60" s="31" t="s">
        <v>0</v>
      </c>
      <c r="E60" s="30" t="s">
        <v>154</v>
      </c>
      <c r="F60" s="30"/>
      <c r="G60" s="30"/>
      <c r="H60" s="30"/>
      <c r="I60" s="31" t="s">
        <v>0</v>
      </c>
      <c r="J60" s="29" t="s">
        <v>0</v>
      </c>
      <c r="K60" s="29"/>
      <c r="L60" s="29"/>
      <c r="M60" s="30" t="s">
        <v>155</v>
      </c>
      <c r="N60" s="30"/>
      <c r="O60" s="30"/>
      <c r="P60" s="30"/>
      <c r="Q60" s="29" t="s">
        <v>0</v>
      </c>
      <c r="R60" s="29"/>
      <c r="S60" s="29"/>
      <c r="T60" s="29"/>
      <c r="U60" s="29"/>
      <c r="V60" s="29"/>
      <c r="W60" s="29"/>
      <c r="X60" s="29"/>
    </row>
    <row r="61" spans="1:24" s="1" customFormat="1" ht="24" customHeight="1">
      <c r="A61" s="6" t="s">
        <v>156</v>
      </c>
      <c r="B61" s="6"/>
      <c r="C61" s="6"/>
      <c r="D61" s="6"/>
      <c r="E61" s="6"/>
      <c r="F61" s="6"/>
      <c r="G61" s="6"/>
      <c r="H61" s="32" t="s">
        <v>0</v>
      </c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6" t="s">
        <v>0</v>
      </c>
      <c r="U61" s="6"/>
      <c r="V61" s="6"/>
      <c r="W61" s="6"/>
      <c r="X61" s="6"/>
    </row>
  </sheetData>
  <sheetProtection/>
  <mergeCells count="231">
    <mergeCell ref="A61:G61"/>
    <mergeCell ref="H61:S61"/>
    <mergeCell ref="T61:X61"/>
    <mergeCell ref="A59:C59"/>
    <mergeCell ref="D59:J59"/>
    <mergeCell ref="K59:R59"/>
    <mergeCell ref="S59:X59"/>
    <mergeCell ref="A60:C60"/>
    <mergeCell ref="E60:H60"/>
    <mergeCell ref="J60:L60"/>
    <mergeCell ref="M60:P60"/>
    <mergeCell ref="Q60:X60"/>
    <mergeCell ref="A58:C58"/>
    <mergeCell ref="D58:E58"/>
    <mergeCell ref="F58:H58"/>
    <mergeCell ref="J58:L58"/>
    <mergeCell ref="M58:P58"/>
    <mergeCell ref="Q58:X58"/>
    <mergeCell ref="A55:Q55"/>
    <mergeCell ref="R55:U55"/>
    <mergeCell ref="A56:X56"/>
    <mergeCell ref="A57:C57"/>
    <mergeCell ref="D57:J57"/>
    <mergeCell ref="K57:R57"/>
    <mergeCell ref="S57:X57"/>
    <mergeCell ref="B53:F53"/>
    <mergeCell ref="G53:M53"/>
    <mergeCell ref="O53:Q53"/>
    <mergeCell ref="R53:U53"/>
    <mergeCell ref="B54:F54"/>
    <mergeCell ref="G54:M54"/>
    <mergeCell ref="O54:Q54"/>
    <mergeCell ref="R54:U54"/>
    <mergeCell ref="B51:F51"/>
    <mergeCell ref="G51:M51"/>
    <mergeCell ref="O51:Q51"/>
    <mergeCell ref="R51:U51"/>
    <mergeCell ref="B52:F52"/>
    <mergeCell ref="G52:M52"/>
    <mergeCell ref="O52:Q52"/>
    <mergeCell ref="R52:U52"/>
    <mergeCell ref="B49:F49"/>
    <mergeCell ref="G49:M49"/>
    <mergeCell ref="O49:Q49"/>
    <mergeCell ref="R49:U49"/>
    <mergeCell ref="B50:F50"/>
    <mergeCell ref="G50:M50"/>
    <mergeCell ref="O50:Q50"/>
    <mergeCell ref="R50:U50"/>
    <mergeCell ref="B47:F47"/>
    <mergeCell ref="G47:M47"/>
    <mergeCell ref="O47:Q47"/>
    <mergeCell ref="R47:U47"/>
    <mergeCell ref="B48:F48"/>
    <mergeCell ref="G48:M48"/>
    <mergeCell ref="O48:Q48"/>
    <mergeCell ref="R48:U48"/>
    <mergeCell ref="B45:F45"/>
    <mergeCell ref="G45:M45"/>
    <mergeCell ref="O45:Q45"/>
    <mergeCell ref="R45:U45"/>
    <mergeCell ref="B46:F46"/>
    <mergeCell ref="G46:M46"/>
    <mergeCell ref="O46:Q46"/>
    <mergeCell ref="R46:U46"/>
    <mergeCell ref="B43:F43"/>
    <mergeCell ref="G43:M43"/>
    <mergeCell ref="O43:Q43"/>
    <mergeCell ref="R43:U43"/>
    <mergeCell ref="B44:F44"/>
    <mergeCell ref="G44:M44"/>
    <mergeCell ref="O44:Q44"/>
    <mergeCell ref="R44:U44"/>
    <mergeCell ref="B42:F42"/>
    <mergeCell ref="G42:M42"/>
    <mergeCell ref="O42:Q42"/>
    <mergeCell ref="R42:U42"/>
    <mergeCell ref="B41:F41"/>
    <mergeCell ref="G41:M41"/>
    <mergeCell ref="O41:Q41"/>
    <mergeCell ref="R41:U41"/>
    <mergeCell ref="B39:F39"/>
    <mergeCell ref="G39:M39"/>
    <mergeCell ref="O39:Q39"/>
    <mergeCell ref="R39:U39"/>
    <mergeCell ref="B40:F40"/>
    <mergeCell ref="G40:M40"/>
    <mergeCell ref="O40:Q40"/>
    <mergeCell ref="R40:U40"/>
    <mergeCell ref="B37:F37"/>
    <mergeCell ref="G37:M37"/>
    <mergeCell ref="O37:Q37"/>
    <mergeCell ref="R37:U37"/>
    <mergeCell ref="B38:F38"/>
    <mergeCell ref="G38:M38"/>
    <mergeCell ref="O38:Q38"/>
    <mergeCell ref="R38:U38"/>
    <mergeCell ref="B35:F35"/>
    <mergeCell ref="G35:M35"/>
    <mergeCell ref="O35:Q35"/>
    <mergeCell ref="R35:U35"/>
    <mergeCell ref="B36:F36"/>
    <mergeCell ref="G36:M36"/>
    <mergeCell ref="O36:Q36"/>
    <mergeCell ref="R36:U36"/>
    <mergeCell ref="B33:F33"/>
    <mergeCell ref="G33:M33"/>
    <mergeCell ref="O33:Q33"/>
    <mergeCell ref="R33:U33"/>
    <mergeCell ref="B34:F34"/>
    <mergeCell ref="G34:M34"/>
    <mergeCell ref="O34:Q34"/>
    <mergeCell ref="R34:U34"/>
    <mergeCell ref="B31:F31"/>
    <mergeCell ref="G31:M31"/>
    <mergeCell ref="O31:Q31"/>
    <mergeCell ref="R31:U31"/>
    <mergeCell ref="B32:F32"/>
    <mergeCell ref="G32:M32"/>
    <mergeCell ref="O32:Q32"/>
    <mergeCell ref="R32:U32"/>
    <mergeCell ref="B29:F29"/>
    <mergeCell ref="G29:M29"/>
    <mergeCell ref="O29:Q29"/>
    <mergeCell ref="R29:U29"/>
    <mergeCell ref="B30:F30"/>
    <mergeCell ref="G30:M30"/>
    <mergeCell ref="O30:Q30"/>
    <mergeCell ref="R30:U30"/>
    <mergeCell ref="B27:F27"/>
    <mergeCell ref="G27:M27"/>
    <mergeCell ref="O27:Q27"/>
    <mergeCell ref="R27:U27"/>
    <mergeCell ref="B28:F28"/>
    <mergeCell ref="G28:M28"/>
    <mergeCell ref="O28:Q28"/>
    <mergeCell ref="R28:U28"/>
    <mergeCell ref="B26:F26"/>
    <mergeCell ref="G26:M26"/>
    <mergeCell ref="O26:Q26"/>
    <mergeCell ref="R26:U26"/>
    <mergeCell ref="B24:F24"/>
    <mergeCell ref="G24:M24"/>
    <mergeCell ref="O24:Q24"/>
    <mergeCell ref="R24:U24"/>
    <mergeCell ref="B25:F25"/>
    <mergeCell ref="G25:M25"/>
    <mergeCell ref="O25:Q25"/>
    <mergeCell ref="R25:U25"/>
    <mergeCell ref="B23:F23"/>
    <mergeCell ref="G23:M23"/>
    <mergeCell ref="O23:Q23"/>
    <mergeCell ref="R23:U23"/>
    <mergeCell ref="B21:F21"/>
    <mergeCell ref="G21:M21"/>
    <mergeCell ref="O21:Q21"/>
    <mergeCell ref="R21:U21"/>
    <mergeCell ref="B22:F22"/>
    <mergeCell ref="G22:M22"/>
    <mergeCell ref="O22:Q22"/>
    <mergeCell ref="R22:U22"/>
    <mergeCell ref="B19:F19"/>
    <mergeCell ref="G19:M19"/>
    <mergeCell ref="O19:Q19"/>
    <mergeCell ref="R19:U19"/>
    <mergeCell ref="B20:F20"/>
    <mergeCell ref="G20:M20"/>
    <mergeCell ref="O20:Q20"/>
    <mergeCell ref="R20:U20"/>
    <mergeCell ref="B18:F18"/>
    <mergeCell ref="G18:M18"/>
    <mergeCell ref="O18:Q18"/>
    <mergeCell ref="R18:U18"/>
    <mergeCell ref="B17:F17"/>
    <mergeCell ref="G17:M17"/>
    <mergeCell ref="O17:Q17"/>
    <mergeCell ref="R17:U17"/>
    <mergeCell ref="B15:F15"/>
    <mergeCell ref="G15:M15"/>
    <mergeCell ref="O15:Q15"/>
    <mergeCell ref="R15:U15"/>
    <mergeCell ref="B16:F16"/>
    <mergeCell ref="G16:M16"/>
    <mergeCell ref="O16:Q16"/>
    <mergeCell ref="R16:U16"/>
    <mergeCell ref="B13:F13"/>
    <mergeCell ref="G13:M13"/>
    <mergeCell ref="O13:Q13"/>
    <mergeCell ref="R13:U13"/>
    <mergeCell ref="B14:F14"/>
    <mergeCell ref="G14:M14"/>
    <mergeCell ref="O14:Q14"/>
    <mergeCell ref="R14:U14"/>
    <mergeCell ref="B11:F11"/>
    <mergeCell ref="G11:M11"/>
    <mergeCell ref="O11:Q11"/>
    <mergeCell ref="R11:U11"/>
    <mergeCell ref="B12:F12"/>
    <mergeCell ref="G12:M12"/>
    <mergeCell ref="O12:Q12"/>
    <mergeCell ref="R12:U12"/>
    <mergeCell ref="B9:F9"/>
    <mergeCell ref="G9:M9"/>
    <mergeCell ref="O9:Q9"/>
    <mergeCell ref="R9:U9"/>
    <mergeCell ref="B10:F10"/>
    <mergeCell ref="G10:M10"/>
    <mergeCell ref="O10:Q10"/>
    <mergeCell ref="R10:U10"/>
    <mergeCell ref="V6:V7"/>
    <mergeCell ref="W6:X6"/>
    <mergeCell ref="B8:F8"/>
    <mergeCell ref="G8:M8"/>
    <mergeCell ref="O8:Q8"/>
    <mergeCell ref="R8:U8"/>
    <mergeCell ref="A4:O4"/>
    <mergeCell ref="P4:X4"/>
    <mergeCell ref="A5:X5"/>
    <mergeCell ref="A6:A7"/>
    <mergeCell ref="B6:M6"/>
    <mergeCell ref="B7:F7"/>
    <mergeCell ref="G7:M7"/>
    <mergeCell ref="N6:U6"/>
    <mergeCell ref="O7:Q7"/>
    <mergeCell ref="R7:U7"/>
    <mergeCell ref="A1:K1"/>
    <mergeCell ref="L1:T1"/>
    <mergeCell ref="U1:X1"/>
    <mergeCell ref="A2:X2"/>
    <mergeCell ref="A3:B3"/>
    <mergeCell ref="C3:X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Marina</cp:lastModifiedBy>
  <dcterms:created xsi:type="dcterms:W3CDTF">2021-06-24T11:09:54Z</dcterms:created>
  <dcterms:modified xsi:type="dcterms:W3CDTF">2021-06-24T11:10:26Z</dcterms:modified>
  <cp:category/>
  <cp:version/>
  <cp:contentType/>
  <cp:contentStatus/>
</cp:coreProperties>
</file>